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1352" windowHeight="8700" activeTab="3"/>
  </bookViews>
  <sheets>
    <sheet name="DATA Entry" sheetId="7" r:id="rId1"/>
    <sheet name="Form 10 E" sheetId="3" r:id="rId2"/>
    <sheet name="Annexure I" sheetId="4" r:id="rId3"/>
    <sheet name="Table A" sheetId="5" r:id="rId4"/>
  </sheets>
  <definedNames>
    <definedName name="_xlnm.Print_Area" localSheetId="2">'Annexure I'!$A$1:$D$46</definedName>
    <definedName name="_xlnm.Print_Area" localSheetId="1">'Form 10 E'!$A$1:$E$26</definedName>
    <definedName name="_xlnm.Print_Area" localSheetId="3">'Table A'!$A$1:$G$40</definedName>
  </definedNames>
  <calcPr calcId="124519"/>
</workbook>
</file>

<file path=xl/calcChain.xml><?xml version="1.0" encoding="utf-8"?>
<calcChain xmlns="http://schemas.openxmlformats.org/spreadsheetml/2006/main">
  <c r="G23" i="5"/>
  <c r="F23"/>
  <c r="E23"/>
  <c r="D23"/>
  <c r="C23"/>
  <c r="B23"/>
  <c r="J40"/>
  <c r="A8"/>
  <c r="A9"/>
  <c r="A10"/>
  <c r="A11"/>
  <c r="J11" s="1"/>
  <c r="J29" s="1"/>
  <c r="A12"/>
  <c r="J12" s="1"/>
  <c r="J30" s="1"/>
  <c r="A13"/>
  <c r="J13" s="1"/>
  <c r="J31" s="1"/>
  <c r="A14"/>
  <c r="J14" s="1"/>
  <c r="J32" s="1"/>
  <c r="A15"/>
  <c r="A16"/>
  <c r="J16" s="1"/>
  <c r="J34" s="1"/>
  <c r="A17"/>
  <c r="A18"/>
  <c r="J18" s="1"/>
  <c r="J36" s="1"/>
  <c r="A19"/>
  <c r="J19" s="1"/>
  <c r="J37" s="1"/>
  <c r="A20"/>
  <c r="J20" s="1"/>
  <c r="J38" s="1"/>
  <c r="A21"/>
  <c r="J21" s="1"/>
  <c r="J39" s="1"/>
  <c r="A22"/>
  <c r="J22" s="1"/>
  <c r="A7"/>
  <c r="J7" s="1"/>
  <c r="J25" s="1"/>
  <c r="R22"/>
  <c r="P22"/>
  <c r="O22"/>
  <c r="M22"/>
  <c r="L22"/>
  <c r="K22"/>
  <c r="N22" s="1"/>
  <c r="D22"/>
  <c r="C22"/>
  <c r="B22"/>
  <c r="J8"/>
  <c r="J26" s="1"/>
  <c r="J9"/>
  <c r="J27" s="1"/>
  <c r="J10"/>
  <c r="J28" s="1"/>
  <c r="J15"/>
  <c r="J33" s="1"/>
  <c r="J17"/>
  <c r="J35" s="1"/>
  <c r="C21"/>
  <c r="C20"/>
  <c r="B8"/>
  <c r="C8"/>
  <c r="B9"/>
  <c r="C9"/>
  <c r="C10"/>
  <c r="C11"/>
  <c r="C12"/>
  <c r="C13"/>
  <c r="C14"/>
  <c r="C15"/>
  <c r="C16"/>
  <c r="C17"/>
  <c r="C18"/>
  <c r="C19"/>
  <c r="C7"/>
  <c r="B7"/>
  <c r="D6" i="4"/>
  <c r="AD22" i="5" l="1"/>
  <c r="AE22" s="1"/>
  <c r="AF22" s="1"/>
  <c r="AA22"/>
  <c r="AB22" s="1"/>
  <c r="AC22" s="1"/>
  <c r="B11"/>
  <c r="B10"/>
  <c r="AI22" l="1"/>
  <c r="AL22" s="1"/>
  <c r="F22" s="1"/>
  <c r="AH22"/>
  <c r="AK22" s="1"/>
  <c r="E22" s="1"/>
  <c r="B12"/>
  <c r="K3"/>
  <c r="C19" i="3"/>
  <c r="D5"/>
  <c r="D6"/>
  <c r="D4"/>
  <c r="G22" i="5" l="1"/>
  <c r="B13"/>
  <c r="L21"/>
  <c r="O21" s="1"/>
  <c r="M21"/>
  <c r="K21"/>
  <c r="N21" s="1"/>
  <c r="K20"/>
  <c r="N20" s="1"/>
  <c r="M20"/>
  <c r="P20" s="1"/>
  <c r="L20"/>
  <c r="K18"/>
  <c r="N18" s="1"/>
  <c r="M18"/>
  <c r="L19"/>
  <c r="O19" s="1"/>
  <c r="L18"/>
  <c r="K19"/>
  <c r="N19" s="1"/>
  <c r="M19"/>
  <c r="D11"/>
  <c r="D9"/>
  <c r="D12"/>
  <c r="D10"/>
  <c r="D8"/>
  <c r="L13"/>
  <c r="K17"/>
  <c r="N17" s="1"/>
  <c r="M17"/>
  <c r="P17" s="1"/>
  <c r="M7"/>
  <c r="P7" s="1"/>
  <c r="M8"/>
  <c r="P8" s="1"/>
  <c r="M9"/>
  <c r="P9" s="1"/>
  <c r="M10"/>
  <c r="P10" s="1"/>
  <c r="M11"/>
  <c r="P11" s="1"/>
  <c r="M12"/>
  <c r="P12" s="1"/>
  <c r="M13"/>
  <c r="P13" s="1"/>
  <c r="M14"/>
  <c r="P14" s="1"/>
  <c r="M15"/>
  <c r="P15" s="1"/>
  <c r="M16"/>
  <c r="P16" s="1"/>
  <c r="K8"/>
  <c r="N8" s="1"/>
  <c r="AA8" s="1"/>
  <c r="K10"/>
  <c r="N10" s="1"/>
  <c r="AA10" s="1"/>
  <c r="K12"/>
  <c r="N12" s="1"/>
  <c r="AA12" s="1"/>
  <c r="K14"/>
  <c r="N14" s="1"/>
  <c r="K16"/>
  <c r="N16" s="1"/>
  <c r="K7"/>
  <c r="N7" s="1"/>
  <c r="AA7" s="1"/>
  <c r="L7"/>
  <c r="L8"/>
  <c r="L9"/>
  <c r="L10"/>
  <c r="L11"/>
  <c r="L12"/>
  <c r="L14"/>
  <c r="L15"/>
  <c r="L16"/>
  <c r="L17"/>
  <c r="K9"/>
  <c r="N9" s="1"/>
  <c r="AA9" s="1"/>
  <c r="K11"/>
  <c r="N11" s="1"/>
  <c r="AA11" s="1"/>
  <c r="K13"/>
  <c r="N13" s="1"/>
  <c r="K15"/>
  <c r="N15" s="1"/>
  <c r="D7"/>
  <c r="AD7" s="1"/>
  <c r="AD12" l="1"/>
  <c r="AA13"/>
  <c r="AD10"/>
  <c r="AD8"/>
  <c r="AD11"/>
  <c r="AF11" s="1"/>
  <c r="AD9"/>
  <c r="D13"/>
  <c r="AD13" s="1"/>
  <c r="B14"/>
  <c r="R21"/>
  <c r="P21"/>
  <c r="R20"/>
  <c r="O20"/>
  <c r="P19"/>
  <c r="R19"/>
  <c r="Q18"/>
  <c r="R18" s="1"/>
  <c r="O18"/>
  <c r="P18"/>
  <c r="O14"/>
  <c r="Q14"/>
  <c r="R14" s="1"/>
  <c r="Q11"/>
  <c r="R11" s="1"/>
  <c r="O11"/>
  <c r="Q9"/>
  <c r="R9" s="1"/>
  <c r="O9"/>
  <c r="AC9" s="1"/>
  <c r="O7"/>
  <c r="AC7" s="1"/>
  <c r="Q7"/>
  <c r="R7" s="1"/>
  <c r="D5" i="4"/>
  <c r="D4" s="1"/>
  <c r="E10" i="3"/>
  <c r="Q17" i="5"/>
  <c r="R17" s="1"/>
  <c r="O17"/>
  <c r="Q15"/>
  <c r="R15" s="1"/>
  <c r="O15"/>
  <c r="O12"/>
  <c r="Q12"/>
  <c r="R12" s="1"/>
  <c r="O10"/>
  <c r="AC10" s="1"/>
  <c r="Q10"/>
  <c r="R10" s="1"/>
  <c r="O8"/>
  <c r="AC8" s="1"/>
  <c r="Q8"/>
  <c r="R8" s="1"/>
  <c r="Q13"/>
  <c r="R13" s="1"/>
  <c r="O13"/>
  <c r="Q16"/>
  <c r="R16" s="1"/>
  <c r="O16"/>
  <c r="AF13" l="1"/>
  <c r="AI13" s="1"/>
  <c r="AL13" s="1"/>
  <c r="F13" s="1"/>
  <c r="AF12"/>
  <c r="AI12" s="1"/>
  <c r="AL12" s="1"/>
  <c r="F12" s="1"/>
  <c r="AA14"/>
  <c r="AC14" s="1"/>
  <c r="D14"/>
  <c r="B15"/>
  <c r="AI11"/>
  <c r="AL11" s="1"/>
  <c r="F11" s="1"/>
  <c r="AH10"/>
  <c r="AK10" s="1"/>
  <c r="E10" s="1"/>
  <c r="AH8"/>
  <c r="AK8" s="1"/>
  <c r="E8" s="1"/>
  <c r="AH7"/>
  <c r="AK7" s="1"/>
  <c r="E7" s="1"/>
  <c r="AH9"/>
  <c r="AK9" s="1"/>
  <c r="E9" s="1"/>
  <c r="AC11"/>
  <c r="AC12"/>
  <c r="AC13"/>
  <c r="B16" l="1"/>
  <c r="AD14"/>
  <c r="AF14" s="1"/>
  <c r="AI14" s="1"/>
  <c r="AL14" s="1"/>
  <c r="F14" s="1"/>
  <c r="AA15"/>
  <c r="AB15" s="1"/>
  <c r="AC15" s="1"/>
  <c r="D15"/>
  <c r="AH14"/>
  <c r="AK14" s="1"/>
  <c r="E14" s="1"/>
  <c r="AH13"/>
  <c r="AK13" s="1"/>
  <c r="E13" s="1"/>
  <c r="G13" s="1"/>
  <c r="AH11"/>
  <c r="AK11" s="1"/>
  <c r="E11" s="1"/>
  <c r="G11" s="1"/>
  <c r="AH12"/>
  <c r="AK12" s="1"/>
  <c r="E12" s="1"/>
  <c r="G12" s="1"/>
  <c r="D10" i="4"/>
  <c r="D14" s="1"/>
  <c r="D18" s="1"/>
  <c r="AF9" i="5"/>
  <c r="B17" l="1"/>
  <c r="AD15"/>
  <c r="AE15" s="1"/>
  <c r="AF15" s="1"/>
  <c r="AI15" s="1"/>
  <c r="AL15" s="1"/>
  <c r="F15" s="1"/>
  <c r="AA16"/>
  <c r="AB16" s="1"/>
  <c r="AC16" s="1"/>
  <c r="AH16" s="1"/>
  <c r="AK16" s="1"/>
  <c r="E16" s="1"/>
  <c r="D16"/>
  <c r="G14"/>
  <c r="AH15"/>
  <c r="AK15" s="1"/>
  <c r="E15" s="1"/>
  <c r="AI9"/>
  <c r="AL9" s="1"/>
  <c r="F9" s="1"/>
  <c r="G9" s="1"/>
  <c r="AF8"/>
  <c r="AD16" l="1"/>
  <c r="AE16" s="1"/>
  <c r="AF16" s="1"/>
  <c r="AI16" s="1"/>
  <c r="AL16" s="1"/>
  <c r="F16" s="1"/>
  <c r="G16" s="1"/>
  <c r="B18"/>
  <c r="G15"/>
  <c r="AA17"/>
  <c r="AB17" s="1"/>
  <c r="AC17" s="1"/>
  <c r="AH17" s="1"/>
  <c r="AK17" s="1"/>
  <c r="E17" s="1"/>
  <c r="D17"/>
  <c r="AI8"/>
  <c r="AL8" s="1"/>
  <c r="F8" s="1"/>
  <c r="G8" s="1"/>
  <c r="AF7"/>
  <c r="AD17" l="1"/>
  <c r="AE17" s="1"/>
  <c r="AF17" s="1"/>
  <c r="AI17" s="1"/>
  <c r="AL17" s="1"/>
  <c r="F17" s="1"/>
  <c r="G17" s="1"/>
  <c r="B19"/>
  <c r="AA18"/>
  <c r="AB18" s="1"/>
  <c r="AC18" s="1"/>
  <c r="AH18" s="1"/>
  <c r="AK18" s="1"/>
  <c r="E18" s="1"/>
  <c r="D18"/>
  <c r="AI7"/>
  <c r="AL7" s="1"/>
  <c r="F7" s="1"/>
  <c r="G7" s="1"/>
  <c r="AF10"/>
  <c r="AD18" l="1"/>
  <c r="AE18" s="1"/>
  <c r="AF18" s="1"/>
  <c r="AI18" s="1"/>
  <c r="AL18" s="1"/>
  <c r="F18" s="1"/>
  <c r="G18" s="1"/>
  <c r="AA19"/>
  <c r="AB19" s="1"/>
  <c r="AC19" s="1"/>
  <c r="AH19" s="1"/>
  <c r="AK19" s="1"/>
  <c r="E19" s="1"/>
  <c r="D19"/>
  <c r="B20"/>
  <c r="B21"/>
  <c r="AI10"/>
  <c r="AL10" s="1"/>
  <c r="F10" s="1"/>
  <c r="G10" s="1"/>
  <c r="AA20" l="1"/>
  <c r="AB20" s="1"/>
  <c r="AC20" s="1"/>
  <c r="AH20" s="1"/>
  <c r="AK20" s="1"/>
  <c r="E20" s="1"/>
  <c r="D20"/>
  <c r="AA21"/>
  <c r="AB21" s="1"/>
  <c r="AC21" s="1"/>
  <c r="AH21" s="1"/>
  <c r="AK21" s="1"/>
  <c r="E21" s="1"/>
  <c r="D21"/>
  <c r="AD19"/>
  <c r="AE19" s="1"/>
  <c r="AF19" s="1"/>
  <c r="AI19" s="1"/>
  <c r="AL19" s="1"/>
  <c r="F19" s="1"/>
  <c r="G19" l="1"/>
  <c r="AD21"/>
  <c r="AE21" s="1"/>
  <c r="AF21" s="1"/>
  <c r="AI21" s="1"/>
  <c r="AL21" s="1"/>
  <c r="F21" s="1"/>
  <c r="G21" s="1"/>
  <c r="AD20"/>
  <c r="AE20" s="1"/>
  <c r="AF20" s="1"/>
  <c r="AI20" s="1"/>
  <c r="AL20" s="1"/>
  <c r="F20" s="1"/>
  <c r="G20" s="1"/>
  <c r="D12" i="4" l="1"/>
</calcChain>
</file>

<file path=xl/sharedStrings.xml><?xml version="1.0" encoding="utf-8"?>
<sst xmlns="http://schemas.openxmlformats.org/spreadsheetml/2006/main" count="133" uniqueCount="121">
  <si>
    <t>TOTAL</t>
  </si>
  <si>
    <t>Signature of Official</t>
  </si>
  <si>
    <t>FORM NO. 10E</t>
  </si>
  <si>
    <t>[See rule 21AA]</t>
  </si>
  <si>
    <t>Name and address of the employee</t>
  </si>
  <si>
    <t>Permanent account number</t>
  </si>
  <si>
    <t>Residential status</t>
  </si>
  <si>
    <t>Rs.</t>
  </si>
  <si>
    <t>(a)</t>
  </si>
  <si>
    <t>Salary received in arrears or in advance in accordance with the
provisions of sub-rule (2) of rule 21A</t>
  </si>
  <si>
    <t>(b)</t>
  </si>
  <si>
    <t>Payment in the nature of gratuity in respect of past services,
extending over a period of not less than 5 years in accordance with the provisions of sub-rule (3) of rule 21A</t>
  </si>
  <si>
    <t xml:space="preserve">(c) </t>
  </si>
  <si>
    <t>Payment in the nature of compensation from the employer
or former employer at or in connection with termination of
employment after continuous service of not less than 3 years
or where the unexpired portion of term of employment is
also not less than 3 years in accordance with the provisions of
sub-rule (4) of rule 21A</t>
  </si>
  <si>
    <t>(d)</t>
  </si>
  <si>
    <t>Payment in commutation of pension in accordance with the
provisions of sub-rule (5)of rule 21A</t>
  </si>
  <si>
    <t>Detailed particulars of payments referred to above may be given in Annexure I, II, IIA, III or IV, as the case may be</t>
  </si>
  <si>
    <t>Signature of the employee</t>
  </si>
  <si>
    <t>Date:</t>
  </si>
  <si>
    <t>VERIFICATION</t>
  </si>
  <si>
    <t>ANNEXURE I</t>
  </si>
  <si>
    <t>[See item 2 of Form No. 10E]</t>
  </si>
  <si>
    <t>ARREARS OR ADVANCE SALARY</t>
  </si>
  <si>
    <t>1.</t>
  </si>
  <si>
    <t>Total income (excluding salary received in arrears or advance):</t>
  </si>
  <si>
    <t>2.</t>
  </si>
  <si>
    <r>
      <rPr>
        <i/>
        <sz val="12"/>
        <color theme="1"/>
        <rFont val="Times New Roman"/>
        <family val="1"/>
      </rPr>
      <t>Salary</t>
    </r>
    <r>
      <rPr>
        <sz val="12"/>
        <color theme="1"/>
        <rFont val="Times New Roman"/>
        <family val="1"/>
      </rPr>
      <t xml:space="preserve"> received in arrears or advance:</t>
    </r>
  </si>
  <si>
    <t>3.</t>
  </si>
  <si>
    <t>Total income (as increased by salary received in arrears or advance):</t>
  </si>
  <si>
    <r>
      <t>[</t>
    </r>
    <r>
      <rPr>
        <i/>
        <sz val="12"/>
        <color theme="1"/>
        <rFont val="Times New Roman"/>
        <family val="1"/>
      </rPr>
      <t>Add</t>
    </r>
    <r>
      <rPr>
        <sz val="12"/>
        <color theme="1"/>
        <rFont val="Times New Roman"/>
        <family val="1"/>
      </rPr>
      <t xml:space="preserve"> item 1 and item 2]</t>
    </r>
  </si>
  <si>
    <t>Tax</t>
  </si>
  <si>
    <t>4.</t>
  </si>
  <si>
    <t>Tax on total income (as per item 3):</t>
  </si>
  <si>
    <t>5.</t>
  </si>
  <si>
    <t>Tax on total income (as per item 1):</t>
  </si>
  <si>
    <t>6.</t>
  </si>
  <si>
    <t>Tax on salary received in arrears or advance:</t>
  </si>
  <si>
    <t>[Difference of item 4 and item 5]</t>
  </si>
  <si>
    <t>7.</t>
  </si>
  <si>
    <t>Tax computed in accordance with Table “A”:</t>
  </si>
  <si>
    <t>[Brought from column 7 of Table “A”]</t>
  </si>
  <si>
    <t>8.</t>
  </si>
  <si>
    <t>Relief under section 89(1):</t>
  </si>
  <si>
    <t>[Indicate the difference between the amounts mentioned</t>
  </si>
  <si>
    <t>against items 6 and 7]</t>
  </si>
  <si>
    <t>NET TAX PAYABLE:</t>
  </si>
  <si>
    <t>TABLE “A”</t>
  </si>
  <si>
    <t>[See item 7 of Annexure I]</t>
  </si>
  <si>
    <t>Previous year(s)</t>
  </si>
  <si>
    <t>Tax on total income
[as per column (2)]</t>
  </si>
  <si>
    <t>Tax on total income
[as per column (4)]</t>
  </si>
  <si>
    <t>Difference in Tax
[Amount under
column (6) minus
amount under
column (5)]</t>
  </si>
  <si>
    <t>(Rs.)</t>
  </si>
  <si>
    <t>N. A.</t>
  </si>
  <si>
    <t>ANNEXURE - I</t>
  </si>
  <si>
    <t>FINANCIAL YEAR</t>
  </si>
  <si>
    <t>Verified today, the _________________ day of _________________ 20 ___.</t>
  </si>
  <si>
    <t>Ed. Cess</t>
  </si>
  <si>
    <t>RESIDENT</t>
  </si>
  <si>
    <t>I,</t>
  </si>
  <si>
    <t>, do hereby declare that what is stated above is true</t>
  </si>
  <si>
    <t>to the best of my knowledge and belief.</t>
  </si>
  <si>
    <t>Name</t>
  </si>
  <si>
    <t>Address</t>
  </si>
  <si>
    <t>PAN No.</t>
  </si>
  <si>
    <t>Arrear for FY 2005 - 2006</t>
  </si>
  <si>
    <t>Arrear for FY 2006 - 2007</t>
  </si>
  <si>
    <t>Arrear for FY 2007 - 2008</t>
  </si>
  <si>
    <t>Arrear for FY 2008 - 2009</t>
  </si>
  <si>
    <t>Arrear for FY 2009 - 2010</t>
  </si>
  <si>
    <t>Arrear for FY 2010 - 2011</t>
  </si>
  <si>
    <t>Arrear for FY 2011 - 2012</t>
  </si>
  <si>
    <t>Arrear for FY 2012 - 2013</t>
  </si>
  <si>
    <t>Arrear for FY 2013 - 2014</t>
  </si>
  <si>
    <t>Arrear for FY 2014 - 2015</t>
  </si>
  <si>
    <t>Arrear for FY 2015 - 2016</t>
  </si>
  <si>
    <t>Gender (Male/Female)</t>
  </si>
  <si>
    <t>EMPLOYEE DETAIL</t>
  </si>
  <si>
    <t>ARREAR DETAIL</t>
  </si>
  <si>
    <t>AMOUNT OF ARREAR</t>
  </si>
  <si>
    <t>Previous Tax</t>
  </si>
  <si>
    <t>Present Tax</t>
  </si>
  <si>
    <t>Male</t>
  </si>
  <si>
    <t>Female</t>
  </si>
  <si>
    <t>INSTRUCTIONS TO USE:</t>
  </si>
  <si>
    <t>1. Fill ALL details in this Sheet.</t>
  </si>
  <si>
    <t>Arrear for FY 2016 - 2017</t>
  </si>
  <si>
    <t>Arrear for FY 2017 - 2018</t>
  </si>
  <si>
    <t>TAX RATES</t>
  </si>
  <si>
    <t>I</t>
  </si>
  <si>
    <t>II</t>
  </si>
  <si>
    <t>T1</t>
  </si>
  <si>
    <t>T2</t>
  </si>
  <si>
    <t>TR1</t>
  </si>
  <si>
    <t>TR2</t>
  </si>
  <si>
    <t>TR3</t>
  </si>
  <si>
    <t>REBATE 87A</t>
  </si>
  <si>
    <t>Range</t>
  </si>
  <si>
    <t>Rebate</t>
  </si>
  <si>
    <t>TAXABLE INCOME</t>
  </si>
  <si>
    <t>2. Take Print of Form 10E, Annexure I and Table A.</t>
  </si>
  <si>
    <t>PLEASE CHECK ALL CALCULATIONS MANUALLY. THIS UTILITY IS FOR INFORMATION PURPOSE ONLY.</t>
  </si>
  <si>
    <t>Total income of the relevant previous year</t>
  </si>
  <si>
    <t>Salary received in arrears or advance relating to the relevant previous year as mentioned in column (1)</t>
  </si>
  <si>
    <t>Total income (as increased by salary received in arrears or advance) of the relevant previous year mentioned in column 1 [Add columns (2) &amp; (3)]</t>
  </si>
  <si>
    <t>Please Select from the LIST</t>
  </si>
  <si>
    <t>Arrear for FY 2018 - 2019</t>
  </si>
  <si>
    <t>Arrear for FY 2019 - 2020</t>
  </si>
  <si>
    <t>Prv Cess</t>
  </si>
  <si>
    <t>Prs Cess</t>
  </si>
  <si>
    <t>Total Prv Tax</t>
  </si>
  <si>
    <t>Total Prs Tax</t>
  </si>
  <si>
    <t>Note:</t>
  </si>
  <si>
    <t>In this Table, details of salary received in arrears or advance relating to different previous years may be furnished.</t>
  </si>
  <si>
    <t>Place:</t>
  </si>
  <si>
    <t>&lt;---   Please fill here.</t>
  </si>
  <si>
    <t>3. Please fill point 4 and 5 in Annexure-I.</t>
  </si>
  <si>
    <t>Arrear for FY 2020 - 2021</t>
  </si>
  <si>
    <r>
      <t xml:space="preserve">TOTAL TEXABLE INCOME FOR CURRENT YEAR </t>
    </r>
    <r>
      <rPr>
        <b/>
        <sz val="10"/>
        <color rgb="FF0000CC"/>
        <rFont val="Verdana"/>
        <family val="2"/>
      </rPr>
      <t>2021-22</t>
    </r>
    <r>
      <rPr>
        <b/>
        <sz val="10"/>
        <rFont val="Verdana"/>
        <family val="2"/>
      </rPr>
      <t xml:space="preserve">
</t>
    </r>
    <r>
      <rPr>
        <b/>
        <sz val="12"/>
        <color rgb="FFFF0000"/>
        <rFont val="Calibri"/>
        <family val="2"/>
        <scheme val="minor"/>
      </rPr>
      <t>(INCLUDING TOTAL ARREAR)</t>
    </r>
  </si>
  <si>
    <t>Form for furnishing particulars of Income under section 192(2A) for the year ending 31st March, 2022 for claiming relief under section 89(1) by a Government servant or an employee in a company, co-operative society, local authority, university, institution, association or body.</t>
  </si>
  <si>
    <t>Particulars of income referred to in rule 21A of the Income-tax Rules, 1962,
during the previous year relevant to assessment year 2022-2023</t>
  </si>
</sst>
</file>

<file path=xl/styles.xml><?xml version="1.0" encoding="utf-8"?>
<styleSheet xmlns="http://schemas.openxmlformats.org/spreadsheetml/2006/main">
  <fonts count="30">
    <font>
      <sz val="10"/>
      <name val="Arial"/>
    </font>
    <font>
      <sz val="10"/>
      <name val="Verdana"/>
      <family val="2"/>
    </font>
    <font>
      <sz val="8"/>
      <name val="Arial"/>
      <family val="2"/>
    </font>
    <font>
      <b/>
      <sz val="10"/>
      <name val="Verdana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Verdana"/>
      <family val="2"/>
    </font>
    <font>
      <b/>
      <u/>
      <sz val="10"/>
      <name val="Verdana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color theme="1"/>
      <name val="Verdana"/>
      <family val="2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Verdana"/>
      <family val="2"/>
    </font>
    <font>
      <b/>
      <sz val="14"/>
      <name val="Times New Roman"/>
      <family val="1"/>
    </font>
    <font>
      <b/>
      <sz val="14"/>
      <color theme="0"/>
      <name val="Bookman Old Style"/>
      <family val="1"/>
    </font>
    <font>
      <sz val="11"/>
      <color theme="1"/>
      <name val="Times New Roman"/>
      <family val="1"/>
    </font>
    <font>
      <b/>
      <sz val="14"/>
      <color theme="9" tint="-0.499984740745262"/>
      <name val="Verdana"/>
      <family val="2"/>
    </font>
    <font>
      <b/>
      <sz val="12"/>
      <color theme="9" tint="-0.499984740745262"/>
      <name val="Calibri"/>
      <family val="2"/>
      <scheme val="minor"/>
    </font>
    <font>
      <b/>
      <sz val="18"/>
      <color rgb="FF00FF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8"/>
      <color theme="1"/>
      <name val="Verdana"/>
      <family val="2"/>
    </font>
    <font>
      <b/>
      <sz val="10"/>
      <color rgb="FF0000CC"/>
      <name val="Verdana"/>
      <family val="2"/>
    </font>
    <font>
      <i/>
      <sz val="11"/>
      <name val="Times New Roman"/>
      <family val="1"/>
    </font>
    <font>
      <b/>
      <sz val="12"/>
      <color rgb="FFFF0000"/>
      <name val="Arial"/>
      <family val="2"/>
    </font>
    <font>
      <b/>
      <sz val="10"/>
      <color rgb="FFFF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00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center"/>
    </xf>
    <xf numFmtId="3" fontId="8" fillId="0" borderId="1" xfId="0" applyNumberFormat="1" applyFont="1" applyBorder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1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1" fillId="0" borderId="0" xfId="0" applyFont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Border="1" applyAlignment="1" applyProtection="1">
      <alignment vertical="center"/>
      <protection locked="0"/>
    </xf>
    <xf numFmtId="0" fontId="14" fillId="0" borderId="0" xfId="0" applyFont="1" applyBorder="1" applyAlignment="1">
      <alignment vertical="center"/>
    </xf>
    <xf numFmtId="0" fontId="1" fillId="0" borderId="0" xfId="0" applyFont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19" fillId="0" borderId="0" xfId="0" applyFont="1" applyFill="1" applyAlignment="1" applyProtection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0" fontId="20" fillId="0" borderId="1" xfId="0" applyFont="1" applyBorder="1" applyAlignment="1">
      <alignment horizontal="center" vertical="center"/>
    </xf>
    <xf numFmtId="9" fontId="8" fillId="0" borderId="0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vertical="center"/>
    </xf>
    <xf numFmtId="0" fontId="15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vertical="center"/>
    </xf>
    <xf numFmtId="0" fontId="0" fillId="0" borderId="0" xfId="0" quotePrefix="1" applyBorder="1" applyAlignment="1" applyProtection="1">
      <alignment horizontal="left" vertical="center"/>
    </xf>
    <xf numFmtId="3" fontId="9" fillId="0" borderId="0" xfId="0" applyNumberFormat="1" applyFont="1" applyBorder="1" applyAlignment="1" applyProtection="1">
      <alignment vertical="center"/>
    </xf>
    <xf numFmtId="3" fontId="9" fillId="0" borderId="3" xfId="0" applyNumberFormat="1" applyFont="1" applyBorder="1" applyAlignment="1" applyProtection="1">
      <alignment vertical="center"/>
    </xf>
    <xf numFmtId="3" fontId="0" fillId="0" borderId="0" xfId="0" applyNumberFormat="1" applyAlignment="1" applyProtection="1">
      <alignment vertical="center"/>
    </xf>
    <xf numFmtId="3" fontId="9" fillId="0" borderId="2" xfId="0" applyNumberFormat="1" applyFont="1" applyBorder="1" applyAlignment="1" applyProtection="1">
      <alignment vertical="center"/>
    </xf>
    <xf numFmtId="0" fontId="0" fillId="0" borderId="0" xfId="0" applyBorder="1" applyAlignment="1" applyProtection="1">
      <alignment horizontal="left" vertical="center"/>
    </xf>
    <xf numFmtId="3" fontId="5" fillId="0" borderId="0" xfId="0" applyNumberFormat="1" applyFont="1" applyBorder="1" applyAlignment="1" applyProtection="1">
      <alignment vertical="center"/>
    </xf>
    <xf numFmtId="3" fontId="5" fillId="0" borderId="2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22" fillId="3" borderId="1" xfId="0" applyFont="1" applyFill="1" applyBorder="1" applyAlignment="1" applyProtection="1">
      <alignment horizontal="center" vertical="center"/>
    </xf>
    <xf numFmtId="0" fontId="22" fillId="3" borderId="1" xfId="0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right" vertical="center"/>
      <protection locked="0"/>
    </xf>
    <xf numFmtId="1" fontId="14" fillId="0" borderId="1" xfId="0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vertical="center"/>
    </xf>
    <xf numFmtId="1" fontId="25" fillId="0" borderId="1" xfId="0" applyNumberFormat="1" applyFont="1" applyBorder="1" applyAlignment="1">
      <alignment vertical="center"/>
    </xf>
    <xf numFmtId="1" fontId="25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top" wrapText="1"/>
    </xf>
    <xf numFmtId="3" fontId="5" fillId="0" borderId="0" xfId="0" applyNumberFormat="1" applyFont="1" applyBorder="1" applyAlignment="1" applyProtection="1">
      <alignment vertical="center"/>
      <protection locked="0"/>
    </xf>
    <xf numFmtId="1" fontId="14" fillId="0" borderId="1" xfId="0" applyNumberFormat="1" applyFont="1" applyBorder="1" applyAlignment="1" applyProtection="1">
      <alignment vertical="center"/>
      <protection locked="0"/>
    </xf>
    <xf numFmtId="0" fontId="23" fillId="5" borderId="0" xfId="0" applyFont="1" applyFill="1" applyAlignment="1" applyProtection="1">
      <alignment horizontal="center" vertical="center"/>
    </xf>
    <xf numFmtId="0" fontId="1" fillId="4" borderId="0" xfId="0" applyFont="1" applyFill="1" applyBorder="1" applyAlignment="1" applyProtection="1">
      <alignment horizontal="left" vertical="center"/>
    </xf>
    <xf numFmtId="0" fontId="21" fillId="2" borderId="1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17" fillId="2" borderId="1" xfId="0" applyFont="1" applyFill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0" fontId="29" fillId="0" borderId="0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27" fillId="0" borderId="0" xfId="0" applyFont="1" applyAlignment="1" applyProtection="1">
      <alignment horizontal="right" vertical="center"/>
    </xf>
    <xf numFmtId="0" fontId="28" fillId="0" borderId="0" xfId="0" applyFont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top"/>
    </xf>
    <xf numFmtId="0" fontId="12" fillId="0" borderId="0" xfId="0" applyFont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0" fontId="11" fillId="0" borderId="0" xfId="0" applyFont="1" applyAlignment="1" applyProtection="1">
      <alignment horizontal="center" vertical="center"/>
    </xf>
    <xf numFmtId="0" fontId="20" fillId="0" borderId="0" xfId="0" applyFont="1" applyAlignment="1">
      <alignment horizontal="left" wrapText="1"/>
    </xf>
    <xf numFmtId="0" fontId="27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20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CC"/>
      <color rgb="FF9900CC"/>
      <color rgb="FFCC00CC"/>
      <color rgb="FF00FFFF"/>
      <color rgb="FFFFFF00"/>
      <color rgb="FF00FF00"/>
      <color rgb="FF333399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Annexure I'!A1"/><Relationship Id="rId2" Type="http://schemas.openxmlformats.org/officeDocument/2006/relationships/image" Target="../media/image1.jpeg"/><Relationship Id="rId1" Type="http://schemas.openxmlformats.org/officeDocument/2006/relationships/hyperlink" Target="#'Form 10 E'!A1"/><Relationship Id="rId6" Type="http://schemas.openxmlformats.org/officeDocument/2006/relationships/image" Target="../media/image3.jpeg"/><Relationship Id="rId5" Type="http://schemas.openxmlformats.org/officeDocument/2006/relationships/hyperlink" Target="#'Table A'!A1"/><Relationship Id="rId4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hyperlink" Target="#'DATA Entry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hyperlink" Target="#'DATA Entry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hyperlink" Target="#'DATA Entry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14</xdr:row>
      <xdr:rowOff>85725</xdr:rowOff>
    </xdr:from>
    <xdr:to>
      <xdr:col>0</xdr:col>
      <xdr:colOff>1781175</xdr:colOff>
      <xdr:row>15</xdr:row>
      <xdr:rowOff>211455</xdr:rowOff>
    </xdr:to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409575" y="3562350"/>
          <a:ext cx="1371600" cy="411480"/>
        </a:xfrm>
        <a:prstGeom prst="rect">
          <a:avLst/>
        </a:prstGeom>
        <a:blipFill>
          <a:blip xmlns:r="http://schemas.openxmlformats.org/officeDocument/2006/relationships" r:embed="rId2"/>
          <a:tile tx="0" ty="0" sx="100000" sy="100000" flip="none" algn="tl"/>
        </a:blipFill>
        <a:ln w="19050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1400" b="1">
              <a:latin typeface="Times New Roman" pitchFamily="18" charset="0"/>
              <a:cs typeface="Times New Roman" pitchFamily="18" charset="0"/>
            </a:rPr>
            <a:t>Form</a:t>
          </a:r>
          <a:r>
            <a:rPr lang="en-US" sz="1400" b="1" baseline="0">
              <a:latin typeface="Times New Roman" pitchFamily="18" charset="0"/>
              <a:cs typeface="Times New Roman" pitchFamily="18" charset="0"/>
            </a:rPr>
            <a:t> 10E</a:t>
          </a:r>
          <a:endParaRPr lang="en-US" sz="14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2085975</xdr:colOff>
      <xdr:row>14</xdr:row>
      <xdr:rowOff>85725</xdr:rowOff>
    </xdr:from>
    <xdr:to>
      <xdr:col>1</xdr:col>
      <xdr:colOff>1076325</xdr:colOff>
      <xdr:row>15</xdr:row>
      <xdr:rowOff>211455</xdr:rowOff>
    </xdr:to>
    <xdr:sp macro="" textlink="">
      <xdr:nvSpPr>
        <xdr:cNvPr id="3" name="TextBox 2">
          <a:hlinkClick xmlns:r="http://schemas.openxmlformats.org/officeDocument/2006/relationships" r:id="rId3"/>
        </xdr:cNvPr>
        <xdr:cNvSpPr txBox="1"/>
      </xdr:nvSpPr>
      <xdr:spPr>
        <a:xfrm>
          <a:off x="2085975" y="3562350"/>
          <a:ext cx="1371600" cy="411480"/>
        </a:xfrm>
        <a:prstGeom prst="rect">
          <a:avLst/>
        </a:prstGeom>
        <a:blipFill>
          <a:blip xmlns:r="http://schemas.openxmlformats.org/officeDocument/2006/relationships" r:embed="rId4"/>
          <a:tile tx="0" ty="0" sx="100000" sy="100000" flip="none" algn="tl"/>
        </a:blipFill>
        <a:ln w="19050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1400" b="1">
              <a:latin typeface="Times New Roman" pitchFamily="18" charset="0"/>
              <a:cs typeface="Times New Roman" pitchFamily="18" charset="0"/>
            </a:rPr>
            <a:t>Annexure I</a:t>
          </a:r>
        </a:p>
      </xdr:txBody>
    </xdr:sp>
    <xdr:clientData/>
  </xdr:twoCellAnchor>
  <xdr:twoCellAnchor>
    <xdr:from>
      <xdr:col>1</xdr:col>
      <xdr:colOff>1362075</xdr:colOff>
      <xdr:row>14</xdr:row>
      <xdr:rowOff>95250</xdr:rowOff>
    </xdr:from>
    <xdr:to>
      <xdr:col>1</xdr:col>
      <xdr:colOff>2733675</xdr:colOff>
      <xdr:row>15</xdr:row>
      <xdr:rowOff>220980</xdr:rowOff>
    </xdr:to>
    <xdr:sp macro="" textlink="">
      <xdr:nvSpPr>
        <xdr:cNvPr id="4" name="TextBox 3">
          <a:hlinkClick xmlns:r="http://schemas.openxmlformats.org/officeDocument/2006/relationships" r:id="rId5"/>
        </xdr:cNvPr>
        <xdr:cNvSpPr txBox="1"/>
      </xdr:nvSpPr>
      <xdr:spPr>
        <a:xfrm>
          <a:off x="3743325" y="3571875"/>
          <a:ext cx="1371600" cy="411480"/>
        </a:xfrm>
        <a:prstGeom prst="rect">
          <a:avLst/>
        </a:prstGeom>
        <a:blipFill>
          <a:blip xmlns:r="http://schemas.openxmlformats.org/officeDocument/2006/relationships" r:embed="rId6"/>
          <a:tile tx="0" ty="0" sx="100000" sy="100000" flip="none" algn="tl"/>
        </a:blipFill>
        <a:ln w="19050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1400" b="1">
              <a:latin typeface="Times New Roman" pitchFamily="18" charset="0"/>
              <a:cs typeface="Times New Roman" pitchFamily="18" charset="0"/>
            </a:rPr>
            <a:t>Table 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8</xdr:col>
      <xdr:colOff>152400</xdr:colOff>
      <xdr:row>2</xdr:row>
      <xdr:rowOff>171450</xdr:rowOff>
    </xdr:to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6896100" y="285750"/>
          <a:ext cx="1371600" cy="457200"/>
        </a:xfrm>
        <a:prstGeom prst="rect">
          <a:avLst/>
        </a:prstGeom>
        <a:blipFill>
          <a:blip xmlns:r="http://schemas.openxmlformats.org/officeDocument/2006/relationships" r:embed="rId2"/>
          <a:tile tx="0" ty="0" sx="100000" sy="100000" flip="none" algn="tl"/>
        </a:blip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1400" b="1">
              <a:latin typeface="Times New Roman" pitchFamily="18" charset="0"/>
              <a:cs typeface="Times New Roman" pitchFamily="18" charset="0"/>
            </a:rPr>
            <a:t>BACK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7</xdr:col>
      <xdr:colOff>152400</xdr:colOff>
      <xdr:row>2</xdr:row>
      <xdr:rowOff>171450</xdr:rowOff>
    </xdr:to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6705600" y="285750"/>
          <a:ext cx="1371600" cy="457200"/>
        </a:xfrm>
        <a:prstGeom prst="rect">
          <a:avLst/>
        </a:prstGeom>
        <a:blipFill>
          <a:blip xmlns:r="http://schemas.openxmlformats.org/officeDocument/2006/relationships" r:embed="rId2"/>
          <a:tile tx="0" ty="0" sx="100000" sy="100000" flip="none" algn="tl"/>
        </a:blip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1400" b="1">
              <a:latin typeface="Times New Roman" pitchFamily="18" charset="0"/>
              <a:cs typeface="Times New Roman" pitchFamily="18" charset="0"/>
            </a:rPr>
            <a:t>BACK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19050</xdr:colOff>
      <xdr:row>1</xdr:row>
      <xdr:rowOff>0</xdr:rowOff>
    </xdr:from>
    <xdr:to>
      <xdr:col>40</xdr:col>
      <xdr:colOff>447675</xdr:colOff>
      <xdr:row>1</xdr:row>
      <xdr:rowOff>371475</xdr:rowOff>
    </xdr:to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25631775" y="238125"/>
          <a:ext cx="1038225" cy="371475"/>
        </a:xfrm>
        <a:prstGeom prst="rect">
          <a:avLst/>
        </a:prstGeom>
        <a:blipFill>
          <a:blip xmlns:r="http://schemas.openxmlformats.org/officeDocument/2006/relationships" r:embed="rId2"/>
          <a:tile tx="0" ty="0" sx="100000" sy="100000" flip="none" algn="tl"/>
        </a:blip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1400" b="1">
              <a:latin typeface="Times New Roman" pitchFamily="18" charset="0"/>
              <a:cs typeface="Times New Roman" pitchFamily="18" charset="0"/>
            </a:rPr>
            <a:t>BACK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21"/>
  <sheetViews>
    <sheetView workbookViewId="0">
      <selection activeCell="B18" sqref="B18"/>
    </sheetView>
  </sheetViews>
  <sheetFormatPr defaultColWidth="9.109375" defaultRowHeight="12.6"/>
  <cols>
    <col min="1" max="1" width="35.6640625" style="25" customWidth="1"/>
    <col min="2" max="2" width="47.109375" style="25" customWidth="1"/>
    <col min="3" max="3" width="4.33203125" style="25" customWidth="1"/>
    <col min="4" max="4" width="27.109375" style="25" customWidth="1"/>
    <col min="5" max="6" width="24.33203125" style="25" customWidth="1"/>
    <col min="7" max="7" width="11.44140625" style="25" customWidth="1"/>
    <col min="8" max="8" width="12.6640625" style="25" customWidth="1"/>
    <col min="9" max="16384" width="9.109375" style="25"/>
  </cols>
  <sheetData>
    <row r="1" spans="1:8" ht="30" customHeight="1">
      <c r="A1" s="65" t="s">
        <v>101</v>
      </c>
      <c r="B1" s="65"/>
      <c r="C1" s="65"/>
      <c r="D1" s="65"/>
      <c r="E1" s="65"/>
      <c r="F1" s="65"/>
    </row>
    <row r="2" spans="1:8" ht="26.25" customHeight="1">
      <c r="A2" s="67" t="s">
        <v>77</v>
      </c>
      <c r="B2" s="67"/>
      <c r="D2" s="67" t="s">
        <v>78</v>
      </c>
      <c r="E2" s="67"/>
      <c r="F2" s="67"/>
    </row>
    <row r="3" spans="1:8" ht="22.5" customHeight="1">
      <c r="A3" s="26" t="s">
        <v>62</v>
      </c>
      <c r="B3" s="32"/>
      <c r="D3" s="51" t="s">
        <v>55</v>
      </c>
      <c r="E3" s="52" t="s">
        <v>99</v>
      </c>
      <c r="F3" s="51" t="s">
        <v>79</v>
      </c>
    </row>
    <row r="4" spans="1:8" ht="22.5" customHeight="1">
      <c r="A4" s="76" t="s">
        <v>63</v>
      </c>
      <c r="B4" s="74"/>
      <c r="D4" s="36" t="s">
        <v>65</v>
      </c>
      <c r="E4" s="38"/>
      <c r="F4" s="39"/>
      <c r="H4" s="28"/>
    </row>
    <row r="5" spans="1:8" ht="22.5" customHeight="1">
      <c r="A5" s="77"/>
      <c r="B5" s="75"/>
      <c r="D5" s="36" t="s">
        <v>66</v>
      </c>
      <c r="E5" s="38"/>
      <c r="F5" s="39"/>
      <c r="H5" s="28"/>
    </row>
    <row r="6" spans="1:8" ht="22.5" customHeight="1">
      <c r="A6" s="26" t="s">
        <v>64</v>
      </c>
      <c r="B6" s="32"/>
      <c r="D6" s="36" t="s">
        <v>67</v>
      </c>
      <c r="E6" s="38"/>
      <c r="F6" s="53"/>
      <c r="H6" s="37"/>
    </row>
    <row r="7" spans="1:8" ht="22.5" customHeight="1">
      <c r="A7" s="26" t="s">
        <v>76</v>
      </c>
      <c r="B7" s="23" t="s">
        <v>105</v>
      </c>
      <c r="D7" s="36" t="s">
        <v>68</v>
      </c>
      <c r="E7" s="38"/>
      <c r="F7" s="53"/>
      <c r="H7" s="37"/>
    </row>
    <row r="8" spans="1:8" ht="22.5" customHeight="1">
      <c r="A8" s="69" t="s">
        <v>118</v>
      </c>
      <c r="B8" s="68"/>
      <c r="D8" s="36" t="s">
        <v>69</v>
      </c>
      <c r="E8" s="38"/>
      <c r="F8" s="53"/>
      <c r="H8" s="37"/>
    </row>
    <row r="9" spans="1:8" ht="22.5" customHeight="1">
      <c r="A9" s="70"/>
      <c r="B9" s="68"/>
      <c r="D9" s="36" t="s">
        <v>70</v>
      </c>
      <c r="E9" s="38"/>
      <c r="F9" s="53"/>
      <c r="H9" s="37"/>
    </row>
    <row r="10" spans="1:8" ht="22.5" customHeight="1">
      <c r="D10" s="36" t="s">
        <v>71</v>
      </c>
      <c r="E10" s="38"/>
      <c r="F10" s="53"/>
      <c r="H10" s="37"/>
    </row>
    <row r="11" spans="1:8" ht="22.5" customHeight="1">
      <c r="A11" s="71" t="s">
        <v>84</v>
      </c>
      <c r="B11" s="71"/>
      <c r="D11" s="36" t="s">
        <v>72</v>
      </c>
      <c r="E11" s="38"/>
      <c r="F11" s="53"/>
      <c r="H11" s="37"/>
    </row>
    <row r="12" spans="1:8" ht="22.5" customHeight="1">
      <c r="A12" s="72" t="s">
        <v>85</v>
      </c>
      <c r="B12" s="72"/>
      <c r="D12" s="36" t="s">
        <v>73</v>
      </c>
      <c r="E12" s="38"/>
      <c r="F12" s="53"/>
      <c r="H12" s="27"/>
    </row>
    <row r="13" spans="1:8" ht="22.5" customHeight="1">
      <c r="A13" s="72" t="s">
        <v>100</v>
      </c>
      <c r="B13" s="72"/>
      <c r="D13" s="36" t="s">
        <v>74</v>
      </c>
      <c r="E13" s="38"/>
      <c r="F13" s="53"/>
      <c r="H13" s="27"/>
    </row>
    <row r="14" spans="1:8" ht="22.5" customHeight="1">
      <c r="A14" s="73" t="s">
        <v>116</v>
      </c>
      <c r="B14" s="73"/>
      <c r="D14" s="36" t="s">
        <v>75</v>
      </c>
      <c r="E14" s="38"/>
      <c r="F14" s="53"/>
    </row>
    <row r="15" spans="1:8" ht="22.5" customHeight="1">
      <c r="A15" s="66"/>
      <c r="B15" s="66"/>
      <c r="D15" s="36" t="s">
        <v>86</v>
      </c>
      <c r="E15" s="38"/>
      <c r="F15" s="53"/>
    </row>
    <row r="16" spans="1:8" ht="22.5" customHeight="1">
      <c r="A16" s="66"/>
      <c r="B16" s="66"/>
      <c r="D16" s="36" t="s">
        <v>87</v>
      </c>
      <c r="E16" s="38"/>
      <c r="F16" s="53"/>
    </row>
    <row r="17" spans="4:6" ht="22.5" customHeight="1">
      <c r="D17" s="36" t="s">
        <v>106</v>
      </c>
      <c r="E17" s="38"/>
      <c r="F17" s="53"/>
    </row>
    <row r="18" spans="4:6" ht="22.5" customHeight="1">
      <c r="D18" s="36" t="s">
        <v>107</v>
      </c>
      <c r="E18" s="38"/>
      <c r="F18" s="53"/>
    </row>
    <row r="19" spans="4:6" ht="22.5" customHeight="1">
      <c r="D19" s="36" t="s">
        <v>117</v>
      </c>
      <c r="E19" s="38"/>
      <c r="F19" s="53"/>
    </row>
    <row r="20" spans="4:6" ht="18.75" customHeight="1"/>
    <row r="21" spans="4:6" ht="18.75" customHeight="1"/>
  </sheetData>
  <sheetProtection password="DEDB" sheet="1" objects="1" scenarios="1"/>
  <mergeCells count="13">
    <mergeCell ref="A1:F1"/>
    <mergeCell ref="A16:B16"/>
    <mergeCell ref="A2:B2"/>
    <mergeCell ref="D2:F2"/>
    <mergeCell ref="B8:B9"/>
    <mergeCell ref="A8:A9"/>
    <mergeCell ref="A11:B11"/>
    <mergeCell ref="A12:B12"/>
    <mergeCell ref="A13:B13"/>
    <mergeCell ref="A14:B14"/>
    <mergeCell ref="A15:B15"/>
    <mergeCell ref="B4:B5"/>
    <mergeCell ref="A4:A5"/>
  </mergeCells>
  <dataValidations count="1">
    <dataValidation type="list" allowBlank="1" showInputMessage="1" showErrorMessage="1" sqref="B7">
      <formula1>"Please Select from the LIST, Male, Female"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36"/>
  <sheetViews>
    <sheetView topLeftCell="A7" workbookViewId="0">
      <selection activeCell="E10" sqref="E10"/>
    </sheetView>
  </sheetViews>
  <sheetFormatPr defaultColWidth="9.109375" defaultRowHeight="13.2"/>
  <cols>
    <col min="1" max="1" width="5.6640625" style="4" customWidth="1"/>
    <col min="2" max="2" width="5.6640625" style="3" customWidth="1"/>
    <col min="3" max="3" width="30" style="2" customWidth="1"/>
    <col min="4" max="4" width="31.44140625" style="2" customWidth="1"/>
    <col min="5" max="5" width="21.44140625" style="2" customWidth="1"/>
    <col min="6" max="9" width="9.109375" style="2"/>
    <col min="10" max="12" width="9.109375" style="2" customWidth="1"/>
    <col min="13" max="16384" width="9.109375" style="2"/>
  </cols>
  <sheetData>
    <row r="1" spans="1:5" ht="22.5" customHeight="1">
      <c r="A1" s="87" t="s">
        <v>2</v>
      </c>
      <c r="B1" s="87"/>
      <c r="C1" s="87"/>
      <c r="D1" s="87"/>
      <c r="E1" s="87"/>
    </row>
    <row r="2" spans="1:5" ht="22.5" customHeight="1">
      <c r="A2" s="88" t="s">
        <v>3</v>
      </c>
      <c r="B2" s="88"/>
      <c r="C2" s="88"/>
      <c r="D2" s="88"/>
      <c r="E2" s="88"/>
    </row>
    <row r="3" spans="1:5" ht="75" customHeight="1">
      <c r="A3" s="89" t="s">
        <v>119</v>
      </c>
      <c r="B3" s="89"/>
      <c r="C3" s="89"/>
      <c r="D3" s="89"/>
      <c r="E3" s="89"/>
    </row>
    <row r="4" spans="1:5" s="1" customFormat="1" ht="18.75" customHeight="1">
      <c r="A4" s="83">
        <v>1</v>
      </c>
      <c r="B4" s="83" t="s">
        <v>4</v>
      </c>
      <c r="C4" s="83"/>
      <c r="D4" s="90" t="str">
        <f>IF(('DATA Entry'!B3=0),"",'DATA Entry'!B3)</f>
        <v/>
      </c>
      <c r="E4" s="91"/>
    </row>
    <row r="5" spans="1:5" s="1" customFormat="1" ht="52.5" customHeight="1">
      <c r="A5" s="83"/>
      <c r="B5" s="83"/>
      <c r="C5" s="83"/>
      <c r="D5" s="81" t="str">
        <f>IF(('DATA Entry'!B4=0),"",'DATA Entry'!B4)</f>
        <v/>
      </c>
      <c r="E5" s="83"/>
    </row>
    <row r="6" spans="1:5" s="1" customFormat="1" ht="22.5" customHeight="1">
      <c r="A6" s="29">
        <v>2</v>
      </c>
      <c r="B6" s="78" t="s">
        <v>5</v>
      </c>
      <c r="C6" s="78"/>
      <c r="D6" s="79" t="str">
        <f>IF(('DATA Entry'!B6=0),"",'DATA Entry'!B6)</f>
        <v/>
      </c>
      <c r="E6" s="80"/>
    </row>
    <row r="7" spans="1:5" s="1" customFormat="1" ht="22.5" customHeight="1">
      <c r="A7" s="29">
        <v>3</v>
      </c>
      <c r="B7" s="78" t="s">
        <v>6</v>
      </c>
      <c r="C7" s="78"/>
      <c r="D7" s="78" t="s">
        <v>58</v>
      </c>
      <c r="E7" s="78"/>
    </row>
    <row r="8" spans="1:5" s="1" customFormat="1" ht="52.5" customHeight="1">
      <c r="A8" s="84" t="s">
        <v>120</v>
      </c>
      <c r="B8" s="85"/>
      <c r="C8" s="85"/>
      <c r="D8" s="85"/>
      <c r="E8" s="85"/>
    </row>
    <row r="9" spans="1:5" s="1" customFormat="1" ht="13.8">
      <c r="A9" s="29"/>
      <c r="B9" s="5"/>
      <c r="E9" s="6" t="s">
        <v>7</v>
      </c>
    </row>
    <row r="10" spans="1:5" s="1" customFormat="1" ht="33.75" customHeight="1">
      <c r="A10" s="30">
        <v>1</v>
      </c>
      <c r="B10" s="30" t="s">
        <v>8</v>
      </c>
      <c r="C10" s="81" t="s">
        <v>9</v>
      </c>
      <c r="D10" s="83"/>
      <c r="E10" s="14">
        <f>'Table A'!C23</f>
        <v>0</v>
      </c>
    </row>
    <row r="11" spans="1:5" s="1" customFormat="1" ht="41.25" customHeight="1">
      <c r="A11" s="30"/>
      <c r="B11" s="30" t="s">
        <v>10</v>
      </c>
      <c r="C11" s="81" t="s">
        <v>11</v>
      </c>
      <c r="D11" s="83"/>
      <c r="E11" s="13" t="s">
        <v>53</v>
      </c>
    </row>
    <row r="12" spans="1:5" s="1" customFormat="1" ht="78.75" customHeight="1">
      <c r="A12" s="30"/>
      <c r="B12" s="30" t="s">
        <v>12</v>
      </c>
      <c r="C12" s="81" t="s">
        <v>13</v>
      </c>
      <c r="D12" s="83"/>
      <c r="E12" s="13" t="s">
        <v>53</v>
      </c>
    </row>
    <row r="13" spans="1:5" s="1" customFormat="1" ht="33.75" customHeight="1">
      <c r="A13" s="30"/>
      <c r="B13" s="30" t="s">
        <v>14</v>
      </c>
      <c r="C13" s="81" t="s">
        <v>15</v>
      </c>
      <c r="D13" s="83"/>
      <c r="E13" s="13" t="s">
        <v>53</v>
      </c>
    </row>
    <row r="14" spans="1:5" s="1" customFormat="1" ht="37.5" customHeight="1">
      <c r="A14" s="30">
        <v>2</v>
      </c>
      <c r="B14" s="81" t="s">
        <v>16</v>
      </c>
      <c r="C14" s="81"/>
      <c r="D14" s="81"/>
      <c r="E14" s="14" t="s">
        <v>54</v>
      </c>
    </row>
    <row r="15" spans="1:5" s="1" customFormat="1" ht="18.75" customHeight="1">
      <c r="A15" s="29"/>
      <c r="B15" s="5"/>
    </row>
    <row r="16" spans="1:5" s="1" customFormat="1" ht="18.75" customHeight="1">
      <c r="A16" s="29"/>
      <c r="B16" s="5"/>
    </row>
    <row r="17" spans="1:11" s="1" customFormat="1" ht="18.75" customHeight="1">
      <c r="A17" s="29"/>
      <c r="B17" s="5"/>
      <c r="E17" s="7" t="s">
        <v>17</v>
      </c>
    </row>
    <row r="18" spans="1:11" s="1" customFormat="1" ht="37.5" customHeight="1">
      <c r="A18" s="82" t="s">
        <v>19</v>
      </c>
      <c r="B18" s="82"/>
      <c r="C18" s="82"/>
      <c r="D18" s="82"/>
      <c r="E18" s="82"/>
    </row>
    <row r="19" spans="1:11" s="1" customFormat="1" ht="18.75" customHeight="1">
      <c r="B19" s="21" t="s">
        <v>59</v>
      </c>
      <c r="C19" s="22" t="str">
        <f>IF(('DATA Entry'!B3=0),"",'DATA Entry'!B3)</f>
        <v/>
      </c>
      <c r="D19" s="81" t="s">
        <v>60</v>
      </c>
      <c r="E19" s="81"/>
    </row>
    <row r="20" spans="1:11" s="1" customFormat="1" ht="22.5" customHeight="1">
      <c r="B20" s="86" t="s">
        <v>61</v>
      </c>
      <c r="C20" s="86"/>
      <c r="D20" s="86"/>
      <c r="E20" s="86"/>
    </row>
    <row r="21" spans="1:11" s="1" customFormat="1" ht="18.75" customHeight="1">
      <c r="A21" s="29"/>
      <c r="B21" s="5"/>
      <c r="K21" s="29"/>
    </row>
    <row r="22" spans="1:11" s="1" customFormat="1" ht="18.75" customHeight="1">
      <c r="A22" s="29"/>
      <c r="B22" s="78" t="s">
        <v>56</v>
      </c>
      <c r="C22" s="78"/>
      <c r="D22" s="78"/>
      <c r="E22" s="78"/>
    </row>
    <row r="23" spans="1:11" s="1" customFormat="1" ht="18.75" customHeight="1">
      <c r="A23" s="29"/>
      <c r="B23" s="5"/>
    </row>
    <row r="24" spans="1:11" s="1" customFormat="1" ht="18.75" customHeight="1">
      <c r="A24" s="29"/>
      <c r="B24" s="59" t="s">
        <v>114</v>
      </c>
    </row>
    <row r="25" spans="1:11" s="1" customFormat="1" ht="18.75" customHeight="1">
      <c r="A25" s="29"/>
      <c r="B25" s="29" t="s">
        <v>18</v>
      </c>
    </row>
    <row r="26" spans="1:11" s="1" customFormat="1" ht="18.75" customHeight="1">
      <c r="A26" s="29"/>
      <c r="B26" s="5"/>
      <c r="E26" s="7" t="s">
        <v>17</v>
      </c>
    </row>
    <row r="27" spans="1:11" s="1" customFormat="1" ht="18.75" customHeight="1">
      <c r="A27" s="29"/>
      <c r="B27" s="5"/>
    </row>
    <row r="28" spans="1:11" s="1" customFormat="1" ht="18.75" customHeight="1">
      <c r="A28" s="29"/>
      <c r="B28" s="5"/>
    </row>
    <row r="29" spans="1:11" s="1" customFormat="1" ht="18.75" customHeight="1">
      <c r="A29" s="29"/>
      <c r="B29" s="5"/>
    </row>
    <row r="30" spans="1:11" s="1" customFormat="1" ht="18.75" customHeight="1">
      <c r="A30" s="29"/>
      <c r="B30" s="5"/>
    </row>
    <row r="31" spans="1:11" s="1" customFormat="1" ht="18.75" customHeight="1">
      <c r="A31" s="29"/>
      <c r="B31" s="5"/>
    </row>
    <row r="32" spans="1:11" s="1" customFormat="1" ht="18.75" customHeight="1">
      <c r="A32" s="29"/>
      <c r="B32" s="5"/>
    </row>
    <row r="33" spans="1:2" s="1" customFormat="1" ht="12.6">
      <c r="A33" s="29"/>
      <c r="B33" s="5"/>
    </row>
    <row r="34" spans="1:2" s="1" customFormat="1" ht="12.6">
      <c r="A34" s="29"/>
      <c r="B34" s="5"/>
    </row>
    <row r="35" spans="1:2" s="1" customFormat="1" ht="12.6">
      <c r="A35" s="29"/>
      <c r="B35" s="5"/>
    </row>
    <row r="36" spans="1:2" s="1" customFormat="1" ht="12.6">
      <c r="A36" s="29"/>
      <c r="B36" s="5"/>
    </row>
  </sheetData>
  <sheetProtection password="DEDB" sheet="1" objects="1" scenarios="1"/>
  <mergeCells count="21">
    <mergeCell ref="B4:C5"/>
    <mergeCell ref="A1:E1"/>
    <mergeCell ref="A2:E2"/>
    <mergeCell ref="A3:E3"/>
    <mergeCell ref="D4:E4"/>
    <mergeCell ref="A4:A5"/>
    <mergeCell ref="D5:E5"/>
    <mergeCell ref="B22:E22"/>
    <mergeCell ref="B6:C6"/>
    <mergeCell ref="D6:E6"/>
    <mergeCell ref="B14:D14"/>
    <mergeCell ref="A18:E18"/>
    <mergeCell ref="C13:D13"/>
    <mergeCell ref="B7:C7"/>
    <mergeCell ref="D7:E7"/>
    <mergeCell ref="A8:E8"/>
    <mergeCell ref="C10:D10"/>
    <mergeCell ref="C11:D11"/>
    <mergeCell ref="C12:D12"/>
    <mergeCell ref="D19:E19"/>
    <mergeCell ref="B20:E20"/>
  </mergeCells>
  <phoneticPr fontId="2" type="noConversion"/>
  <pageMargins left="0.5" right="0.5" top="0.5" bottom="0.5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25"/>
  <sheetViews>
    <sheetView workbookViewId="0">
      <selection activeCell="F4" sqref="F4"/>
    </sheetView>
  </sheetViews>
  <sheetFormatPr defaultColWidth="9.109375" defaultRowHeight="13.2"/>
  <cols>
    <col min="1" max="1" width="4.33203125" style="50" customWidth="1"/>
    <col min="2" max="2" width="51.44140625" style="41" customWidth="1"/>
    <col min="3" max="3" width="14.33203125" style="41" customWidth="1"/>
    <col min="4" max="4" width="21.44140625" style="41" customWidth="1"/>
    <col min="5" max="16384" width="9.109375" style="41"/>
  </cols>
  <sheetData>
    <row r="1" spans="1:9" s="40" customFormat="1" ht="22.5" customHeight="1">
      <c r="A1" s="97" t="s">
        <v>20</v>
      </c>
      <c r="B1" s="97"/>
      <c r="C1" s="97"/>
      <c r="D1" s="97"/>
    </row>
    <row r="2" spans="1:9" s="40" customFormat="1" ht="22.5" customHeight="1">
      <c r="A2" s="98" t="s">
        <v>21</v>
      </c>
      <c r="B2" s="98"/>
      <c r="C2" s="98"/>
      <c r="D2" s="98"/>
    </row>
    <row r="3" spans="1:9" ht="45" customHeight="1">
      <c r="A3" s="99" t="s">
        <v>22</v>
      </c>
      <c r="B3" s="99"/>
      <c r="C3" s="99"/>
      <c r="D3" s="99"/>
    </row>
    <row r="4" spans="1:9" ht="22.5" customHeight="1">
      <c r="A4" s="42" t="s">
        <v>23</v>
      </c>
      <c r="B4" s="94" t="s">
        <v>24</v>
      </c>
      <c r="C4" s="94"/>
      <c r="D4" s="43">
        <f>D6-D5</f>
        <v>0</v>
      </c>
    </row>
    <row r="5" spans="1:9" ht="22.5" customHeight="1">
      <c r="A5" s="42" t="s">
        <v>25</v>
      </c>
      <c r="B5" s="94" t="s">
        <v>26</v>
      </c>
      <c r="C5" s="94"/>
      <c r="D5" s="44">
        <f>'Table A'!C23</f>
        <v>0</v>
      </c>
      <c r="H5" s="45"/>
      <c r="I5" s="45"/>
    </row>
    <row r="6" spans="1:9" ht="22.5" customHeight="1" thickBot="1">
      <c r="A6" s="42" t="s">
        <v>27</v>
      </c>
      <c r="B6" s="94" t="s">
        <v>28</v>
      </c>
      <c r="C6" s="94"/>
      <c r="D6" s="46">
        <f>'DATA Entry'!B8</f>
        <v>0</v>
      </c>
      <c r="H6" s="45"/>
    </row>
    <row r="7" spans="1:9" ht="22.5" customHeight="1" thickTop="1">
      <c r="A7" s="47"/>
      <c r="B7" s="96" t="s">
        <v>29</v>
      </c>
      <c r="C7" s="96"/>
      <c r="D7" s="43"/>
    </row>
    <row r="8" spans="1:9" ht="22.5" customHeight="1">
      <c r="A8" s="42" t="s">
        <v>31</v>
      </c>
      <c r="B8" s="94" t="s">
        <v>32</v>
      </c>
      <c r="C8" s="94"/>
      <c r="D8" s="63"/>
      <c r="E8" s="93" t="s">
        <v>115</v>
      </c>
      <c r="F8" s="93"/>
      <c r="G8" s="93"/>
    </row>
    <row r="9" spans="1:9" ht="22.5" customHeight="1">
      <c r="A9" s="42" t="s">
        <v>33</v>
      </c>
      <c r="B9" s="94" t="s">
        <v>34</v>
      </c>
      <c r="C9" s="94"/>
      <c r="D9" s="63"/>
      <c r="E9" s="93" t="s">
        <v>115</v>
      </c>
      <c r="F9" s="93"/>
      <c r="G9" s="93"/>
    </row>
    <row r="10" spans="1:9" ht="22.5" customHeight="1" thickBot="1">
      <c r="A10" s="42" t="s">
        <v>35</v>
      </c>
      <c r="B10" s="94" t="s">
        <v>36</v>
      </c>
      <c r="C10" s="94"/>
      <c r="D10" s="49">
        <f>D8-D9</f>
        <v>0</v>
      </c>
    </row>
    <row r="11" spans="1:9" ht="22.5" customHeight="1" thickTop="1">
      <c r="A11" s="47"/>
      <c r="B11" s="96" t="s">
        <v>37</v>
      </c>
      <c r="C11" s="96"/>
      <c r="D11" s="48"/>
    </row>
    <row r="12" spans="1:9" ht="22.5" customHeight="1">
      <c r="A12" s="42" t="s">
        <v>38</v>
      </c>
      <c r="B12" s="94" t="s">
        <v>39</v>
      </c>
      <c r="C12" s="94"/>
      <c r="D12" s="48">
        <f>'Table A'!G23</f>
        <v>0</v>
      </c>
    </row>
    <row r="13" spans="1:9" ht="22.5" customHeight="1">
      <c r="A13" s="47"/>
      <c r="B13" s="94" t="s">
        <v>40</v>
      </c>
      <c r="C13" s="94"/>
      <c r="D13" s="48"/>
    </row>
    <row r="14" spans="1:9" ht="22.5" customHeight="1" thickBot="1">
      <c r="A14" s="42" t="s">
        <v>41</v>
      </c>
      <c r="B14" s="94" t="s">
        <v>42</v>
      </c>
      <c r="C14" s="94"/>
      <c r="D14" s="49">
        <f>IF((D10=0),0,D10-D12)</f>
        <v>0</v>
      </c>
    </row>
    <row r="15" spans="1:9" ht="16.2" thickTop="1">
      <c r="A15" s="47"/>
      <c r="B15" s="94" t="s">
        <v>43</v>
      </c>
      <c r="C15" s="94"/>
      <c r="D15" s="48"/>
    </row>
    <row r="16" spans="1:9" ht="18.75" customHeight="1">
      <c r="A16" s="47"/>
      <c r="B16" s="94" t="s">
        <v>44</v>
      </c>
      <c r="C16" s="94"/>
      <c r="D16" s="48"/>
    </row>
    <row r="17" spans="2:4" ht="15.6">
      <c r="B17" s="94"/>
      <c r="C17" s="94"/>
      <c r="D17" s="45"/>
    </row>
    <row r="18" spans="2:4" ht="22.5" customHeight="1" thickBot="1">
      <c r="B18" s="95" t="s">
        <v>45</v>
      </c>
      <c r="C18" s="95"/>
      <c r="D18" s="49">
        <f>D8-D14</f>
        <v>0</v>
      </c>
    </row>
    <row r="19" spans="2:4" ht="13.8" thickTop="1"/>
    <row r="25" spans="2:4" ht="13.8">
      <c r="C25" s="92" t="s">
        <v>1</v>
      </c>
      <c r="D25" s="92"/>
    </row>
  </sheetData>
  <sheetProtection password="DEDB" sheet="1" objects="1" scenarios="1"/>
  <mergeCells count="21">
    <mergeCell ref="B6:C6"/>
    <mergeCell ref="A1:D1"/>
    <mergeCell ref="A2:D2"/>
    <mergeCell ref="A3:D3"/>
    <mergeCell ref="B4:C4"/>
    <mergeCell ref="B5:C5"/>
    <mergeCell ref="B7:C7"/>
    <mergeCell ref="B8:C8"/>
    <mergeCell ref="B9:C9"/>
    <mergeCell ref="B10:C10"/>
    <mergeCell ref="B11:C11"/>
    <mergeCell ref="C25:D25"/>
    <mergeCell ref="E8:G8"/>
    <mergeCell ref="E9:G9"/>
    <mergeCell ref="B16:C16"/>
    <mergeCell ref="B17:C17"/>
    <mergeCell ref="B18:C18"/>
    <mergeCell ref="B12:C12"/>
    <mergeCell ref="B13:C13"/>
    <mergeCell ref="B14:C14"/>
    <mergeCell ref="B15:C15"/>
  </mergeCells>
  <pageMargins left="0.5" right="0.5" top="0.5" bottom="0.5" header="0" footer="0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AL40"/>
  <sheetViews>
    <sheetView tabSelected="1" workbookViewId="0">
      <selection activeCell="AM4" sqref="AM4"/>
    </sheetView>
  </sheetViews>
  <sheetFormatPr defaultColWidth="9.109375" defaultRowHeight="15.6"/>
  <cols>
    <col min="1" max="1" width="10.88671875" style="11" bestFit="1" customWidth="1"/>
    <col min="2" max="2" width="12.88671875" style="11" customWidth="1"/>
    <col min="3" max="3" width="14.33203125" style="11" customWidth="1"/>
    <col min="4" max="4" width="18" style="11" customWidth="1"/>
    <col min="5" max="6" width="12.88671875" style="11" customWidth="1"/>
    <col min="7" max="7" width="15" style="11" customWidth="1"/>
    <col min="8" max="8" width="9.109375" style="11" customWidth="1"/>
    <col min="9" max="9" width="9.109375" style="11" hidden="1" customWidth="1"/>
    <col min="10" max="10" width="10.88671875" style="11" hidden="1" customWidth="1"/>
    <col min="11" max="12" width="7" style="11" hidden="1" customWidth="1"/>
    <col min="13" max="13" width="8" style="11" hidden="1" customWidth="1"/>
    <col min="14" max="15" width="7" style="11" hidden="1" customWidth="1"/>
    <col min="16" max="17" width="8" style="11" hidden="1" customWidth="1"/>
    <col min="18" max="18" width="7" style="11" hidden="1" customWidth="1"/>
    <col min="19" max="22" width="9.109375" style="11" hidden="1" customWidth="1"/>
    <col min="23" max="23" width="9.109375" style="9" hidden="1" customWidth="1"/>
    <col min="24" max="25" width="9.109375" style="11" hidden="1" customWidth="1"/>
    <col min="26" max="26" width="9.109375" style="9" hidden="1" customWidth="1"/>
    <col min="27" max="36" width="9.109375" style="11" hidden="1" customWidth="1"/>
    <col min="37" max="37" width="12.88671875" style="11" hidden="1" customWidth="1"/>
    <col min="38" max="38" width="12.6640625" style="11" hidden="1" customWidth="1"/>
    <col min="39" max="39" width="9.109375" style="11" customWidth="1"/>
    <col min="40" max="16384" width="9.109375" style="11"/>
  </cols>
  <sheetData>
    <row r="1" spans="1:38" s="10" customFormat="1" ht="17.399999999999999">
      <c r="A1" s="106" t="s">
        <v>46</v>
      </c>
      <c r="B1" s="106"/>
      <c r="C1" s="106"/>
      <c r="D1" s="106"/>
      <c r="E1" s="106"/>
      <c r="F1" s="106"/>
      <c r="G1" s="106"/>
      <c r="W1" s="8"/>
      <c r="Z1" s="8"/>
    </row>
    <row r="2" spans="1:38" s="10" customFormat="1" ht="30" customHeight="1">
      <c r="A2" s="88" t="s">
        <v>47</v>
      </c>
      <c r="B2" s="88"/>
      <c r="C2" s="88"/>
      <c r="D2" s="88"/>
      <c r="E2" s="88"/>
      <c r="F2" s="88"/>
      <c r="G2" s="88"/>
      <c r="W2" s="8"/>
      <c r="Z2" s="8"/>
    </row>
    <row r="3" spans="1:38" s="10" customFormat="1" ht="108.75" customHeight="1">
      <c r="A3" s="107" t="s">
        <v>48</v>
      </c>
      <c r="B3" s="107" t="s">
        <v>102</v>
      </c>
      <c r="C3" s="107" t="s">
        <v>103</v>
      </c>
      <c r="D3" s="107" t="s">
        <v>104</v>
      </c>
      <c r="E3" s="62" t="s">
        <v>49</v>
      </c>
      <c r="F3" s="62" t="s">
        <v>50</v>
      </c>
      <c r="G3" s="62" t="s">
        <v>51</v>
      </c>
      <c r="K3" s="10" t="str">
        <f>'DATA Entry'!B7</f>
        <v>Please Select from the LIST</v>
      </c>
      <c r="W3" s="8"/>
      <c r="Z3" s="8"/>
    </row>
    <row r="4" spans="1:38">
      <c r="A4" s="107"/>
      <c r="B4" s="107"/>
      <c r="C4" s="107"/>
      <c r="D4" s="107"/>
      <c r="E4" s="33" t="s">
        <v>30</v>
      </c>
      <c r="F4" s="33" t="s">
        <v>30</v>
      </c>
      <c r="G4" s="33" t="s">
        <v>30</v>
      </c>
    </row>
    <row r="5" spans="1:38">
      <c r="A5" s="107"/>
      <c r="B5" s="58" t="s">
        <v>52</v>
      </c>
      <c r="C5" s="58" t="s">
        <v>52</v>
      </c>
      <c r="D5" s="58" t="s">
        <v>52</v>
      </c>
      <c r="E5" s="33" t="s">
        <v>52</v>
      </c>
      <c r="F5" s="33" t="s">
        <v>52</v>
      </c>
      <c r="G5" s="33" t="s">
        <v>52</v>
      </c>
      <c r="K5" s="15">
        <v>0</v>
      </c>
      <c r="L5" s="15" t="s">
        <v>89</v>
      </c>
      <c r="M5" s="15" t="s">
        <v>90</v>
      </c>
      <c r="N5" s="15" t="s">
        <v>93</v>
      </c>
      <c r="O5" s="31" t="s">
        <v>94</v>
      </c>
      <c r="P5" s="31" t="s">
        <v>95</v>
      </c>
      <c r="Q5" s="31" t="s">
        <v>91</v>
      </c>
      <c r="R5" s="31" t="s">
        <v>92</v>
      </c>
      <c r="S5" s="18" t="s">
        <v>57</v>
      </c>
      <c r="T5" s="103" t="s">
        <v>88</v>
      </c>
      <c r="U5" s="104"/>
      <c r="V5" s="105"/>
      <c r="X5" s="102" t="s">
        <v>96</v>
      </c>
      <c r="Y5" s="102"/>
      <c r="AA5" s="102" t="s">
        <v>80</v>
      </c>
      <c r="AB5" s="102"/>
      <c r="AC5" s="102"/>
      <c r="AD5" s="102" t="s">
        <v>81</v>
      </c>
      <c r="AE5" s="102"/>
      <c r="AF5" s="102"/>
      <c r="AH5" s="60" t="s">
        <v>108</v>
      </c>
      <c r="AI5" s="60" t="s">
        <v>109</v>
      </c>
      <c r="AK5" s="18" t="s">
        <v>110</v>
      </c>
      <c r="AL5" s="18" t="s">
        <v>111</v>
      </c>
    </row>
    <row r="6" spans="1:38">
      <c r="A6" s="33">
        <v>1</v>
      </c>
      <c r="B6" s="33">
        <v>2</v>
      </c>
      <c r="C6" s="33">
        <v>3</v>
      </c>
      <c r="D6" s="33">
        <v>4</v>
      </c>
      <c r="E6" s="61">
        <v>5</v>
      </c>
      <c r="F6" s="61">
        <v>6</v>
      </c>
      <c r="G6" s="61">
        <v>7</v>
      </c>
      <c r="X6" s="31" t="s">
        <v>97</v>
      </c>
      <c r="Y6" s="31" t="s">
        <v>98</v>
      </c>
    </row>
    <row r="7" spans="1:38" ht="18.75" customHeight="1">
      <c r="A7" s="54" t="str">
        <f>RIGHT('DATA Entry'!D4,11)</f>
        <v>2005 - 2006</v>
      </c>
      <c r="B7" s="55">
        <f>'DATA Entry'!E4</f>
        <v>0</v>
      </c>
      <c r="C7" s="55">
        <f>'DATA Entry'!F4</f>
        <v>0</v>
      </c>
      <c r="D7" s="56">
        <f>SUM(B7:C7)</f>
        <v>0</v>
      </c>
      <c r="E7" s="64">
        <f>IF((AK7&lt;0),0,AK7)</f>
        <v>0</v>
      </c>
      <c r="F7" s="64">
        <f>IF((AL7&lt;0),0,AL7)</f>
        <v>0</v>
      </c>
      <c r="G7" s="56">
        <f>F7-E7</f>
        <v>0</v>
      </c>
      <c r="J7" s="55" t="str">
        <f>A7</f>
        <v>2005 - 2006</v>
      </c>
      <c r="K7" s="17">
        <f>IF(($K$3="Select"),0,IF(($K$3="Male"),K25,O25))</f>
        <v>135000</v>
      </c>
      <c r="L7" s="17">
        <f t="shared" ref="L7:M17" si="0">IF(($K$3="Select"),0,IF(($K$3="Male"),L25,P25))</f>
        <v>150000</v>
      </c>
      <c r="M7" s="17">
        <f t="shared" si="0"/>
        <v>250000</v>
      </c>
      <c r="N7" s="17">
        <f>K7+1</f>
        <v>135001</v>
      </c>
      <c r="O7" s="17">
        <f t="shared" ref="O7:P17" si="1">L7+1</f>
        <v>150001</v>
      </c>
      <c r="P7" s="17">
        <f t="shared" si="1"/>
        <v>250001</v>
      </c>
      <c r="Q7" s="17">
        <f>(L7-K7)/10</f>
        <v>1500</v>
      </c>
      <c r="R7" s="17">
        <f>(M7-L7)/5+Q7</f>
        <v>21500</v>
      </c>
      <c r="S7" s="15">
        <v>0.02</v>
      </c>
      <c r="T7" s="15">
        <v>0.1</v>
      </c>
      <c r="U7" s="15">
        <v>0.2</v>
      </c>
      <c r="V7" s="15">
        <v>0.3</v>
      </c>
      <c r="W7" s="34"/>
      <c r="X7" s="35"/>
      <c r="Y7" s="35"/>
      <c r="Z7" s="34"/>
      <c r="AA7" s="16">
        <f>IF((B7&lt;$N7),0,IF((B7&lt;$O7),ROUND((B7-$K7)*T7,0),IF((B7&lt;$P7),ROUND((B7-$L7)*U7,0)+$Q7,ROUND((B7-$M7)*V7,0)+$R7)))</f>
        <v>0</v>
      </c>
      <c r="AB7" s="18"/>
      <c r="AC7" s="12">
        <f>AA7</f>
        <v>0</v>
      </c>
      <c r="AD7" s="16">
        <f>IF((D7&lt;$N7),0,IF((D7&lt;$O7),ROUND((D7-$K7)*T7,0),IF((D7&lt;$P7),ROUND((D7-$L7)*U7,0)+$Q7,ROUND((D7-$M7)*V7,0)+$R7)))</f>
        <v>0</v>
      </c>
      <c r="AE7" s="18"/>
      <c r="AF7" s="12">
        <f>AD7</f>
        <v>0</v>
      </c>
      <c r="AH7" s="18">
        <f>ROUND((AC7*S7),0)</f>
        <v>0</v>
      </c>
      <c r="AI7" s="18">
        <f>ROUND((AF7*S7),0)</f>
        <v>0</v>
      </c>
      <c r="AK7" s="12">
        <f>AC7+AH7</f>
        <v>0</v>
      </c>
      <c r="AL7" s="12">
        <f>AF7+AI7</f>
        <v>0</v>
      </c>
    </row>
    <row r="8" spans="1:38" ht="18.75" customHeight="1">
      <c r="A8" s="54" t="str">
        <f>RIGHT('DATA Entry'!D5,11)</f>
        <v>2006 - 2007</v>
      </c>
      <c r="B8" s="55">
        <f>'DATA Entry'!E5</f>
        <v>0</v>
      </c>
      <c r="C8" s="55">
        <f>'DATA Entry'!F5</f>
        <v>0</v>
      </c>
      <c r="D8" s="56">
        <f t="shared" ref="D8:D19" si="2">SUM(B8:C8)</f>
        <v>0</v>
      </c>
      <c r="E8" s="64">
        <f t="shared" ref="E8:E21" si="3">IF((AK8&lt;0),0,AK8)</f>
        <v>0</v>
      </c>
      <c r="F8" s="64">
        <f t="shared" ref="F8:F21" si="4">IF((AL8&lt;0),0,AL8)</f>
        <v>0</v>
      </c>
      <c r="G8" s="56">
        <f t="shared" ref="G8:G21" si="5">F8-E8</f>
        <v>0</v>
      </c>
      <c r="J8" s="55" t="str">
        <f t="shared" ref="J8:J21" si="6">A8</f>
        <v>2006 - 2007</v>
      </c>
      <c r="K8" s="17">
        <f t="shared" ref="K8:K17" si="7">IF(($K$3="Select"),0,IF(($K$3="Male"),K26,O26))</f>
        <v>135000</v>
      </c>
      <c r="L8" s="17">
        <f t="shared" si="0"/>
        <v>150000</v>
      </c>
      <c r="M8" s="17">
        <f t="shared" si="0"/>
        <v>250000</v>
      </c>
      <c r="N8" s="17">
        <f t="shared" ref="N8:N17" si="8">K8+1</f>
        <v>135001</v>
      </c>
      <c r="O8" s="17">
        <f t="shared" si="1"/>
        <v>150001</v>
      </c>
      <c r="P8" s="17">
        <f t="shared" si="1"/>
        <v>250001</v>
      </c>
      <c r="Q8" s="17">
        <f t="shared" ref="Q8:Q17" si="9">(L8-K8)/10</f>
        <v>1500</v>
      </c>
      <c r="R8" s="17">
        <f t="shared" ref="R8:R17" si="10">(M8-L8)/5+Q8</f>
        <v>21500</v>
      </c>
      <c r="S8" s="15">
        <v>0.02</v>
      </c>
      <c r="T8" s="15">
        <v>0.1</v>
      </c>
      <c r="U8" s="15">
        <v>0.2</v>
      </c>
      <c r="V8" s="15">
        <v>0.3</v>
      </c>
      <c r="W8" s="34"/>
      <c r="X8" s="35"/>
      <c r="Y8" s="35"/>
      <c r="Z8" s="34"/>
      <c r="AA8" s="16">
        <f t="shared" ref="AA8:AA21" si="11">IF((B8&lt;$N8),0,IF((B8&lt;$O8),ROUND((B8-$K8)*T8,0),IF((B8&lt;$P8),ROUND((B8-$L8)*U8,0)+$Q8,ROUND((B8-$M8)*V8,0)+$R8)))</f>
        <v>0</v>
      </c>
      <c r="AB8" s="18"/>
      <c r="AC8" s="12">
        <f t="shared" ref="AC8:AC14" si="12">AA8</f>
        <v>0</v>
      </c>
      <c r="AD8" s="16">
        <f t="shared" ref="AD8:AD21" si="13">IF((D8&lt;$N8),0,IF((D8&lt;$O8),ROUND((D8-$K8)*T8,0),IF((D8&lt;$P8),ROUND((D8-$L8)*U8,0)+$Q8,ROUND((D8-$M8)*V8,0)+$R8)))</f>
        <v>0</v>
      </c>
      <c r="AE8" s="18"/>
      <c r="AF8" s="12">
        <f t="shared" ref="AF8:AF14" si="14">AD8</f>
        <v>0</v>
      </c>
      <c r="AH8" s="18">
        <f t="shared" ref="AH8:AH21" si="15">ROUND((AC8*S8),0)</f>
        <v>0</v>
      </c>
      <c r="AI8" s="18">
        <f t="shared" ref="AI8:AI21" si="16">ROUND((AF8*S8),0)</f>
        <v>0</v>
      </c>
      <c r="AK8" s="12">
        <f t="shared" ref="AK8:AK21" si="17">AC8+AH8</f>
        <v>0</v>
      </c>
      <c r="AL8" s="12">
        <f t="shared" ref="AL8:AL21" si="18">AF8+AI8</f>
        <v>0</v>
      </c>
    </row>
    <row r="9" spans="1:38" ht="18.75" customHeight="1">
      <c r="A9" s="54" t="str">
        <f>RIGHT('DATA Entry'!D6,11)</f>
        <v>2007 - 2008</v>
      </c>
      <c r="B9" s="55">
        <f>'DATA Entry'!E6</f>
        <v>0</v>
      </c>
      <c r="C9" s="55">
        <f>'DATA Entry'!F6</f>
        <v>0</v>
      </c>
      <c r="D9" s="56">
        <f t="shared" si="2"/>
        <v>0</v>
      </c>
      <c r="E9" s="64">
        <f t="shared" si="3"/>
        <v>0</v>
      </c>
      <c r="F9" s="64">
        <f t="shared" si="4"/>
        <v>0</v>
      </c>
      <c r="G9" s="56">
        <f t="shared" si="5"/>
        <v>0</v>
      </c>
      <c r="J9" s="55" t="str">
        <f t="shared" si="6"/>
        <v>2007 - 2008</v>
      </c>
      <c r="K9" s="17">
        <f t="shared" si="7"/>
        <v>145000</v>
      </c>
      <c r="L9" s="17">
        <f t="shared" si="0"/>
        <v>150000</v>
      </c>
      <c r="M9" s="17">
        <f t="shared" si="0"/>
        <v>250000</v>
      </c>
      <c r="N9" s="17">
        <f t="shared" si="8"/>
        <v>145001</v>
      </c>
      <c r="O9" s="17">
        <f t="shared" si="1"/>
        <v>150001</v>
      </c>
      <c r="P9" s="17">
        <f t="shared" si="1"/>
        <v>250001</v>
      </c>
      <c r="Q9" s="17">
        <f t="shared" si="9"/>
        <v>500</v>
      </c>
      <c r="R9" s="17">
        <f t="shared" si="10"/>
        <v>20500</v>
      </c>
      <c r="S9" s="15">
        <v>0.03</v>
      </c>
      <c r="T9" s="15">
        <v>0.1</v>
      </c>
      <c r="U9" s="15">
        <v>0.2</v>
      </c>
      <c r="V9" s="15">
        <v>0.3</v>
      </c>
      <c r="W9" s="34"/>
      <c r="X9" s="35"/>
      <c r="Y9" s="35"/>
      <c r="Z9" s="34"/>
      <c r="AA9" s="16">
        <f t="shared" si="11"/>
        <v>0</v>
      </c>
      <c r="AB9" s="18"/>
      <c r="AC9" s="12">
        <f t="shared" si="12"/>
        <v>0</v>
      </c>
      <c r="AD9" s="16">
        <f t="shared" si="13"/>
        <v>0</v>
      </c>
      <c r="AE9" s="18"/>
      <c r="AF9" s="12">
        <f t="shared" si="14"/>
        <v>0</v>
      </c>
      <c r="AH9" s="18">
        <f t="shared" si="15"/>
        <v>0</v>
      </c>
      <c r="AI9" s="18">
        <f t="shared" si="16"/>
        <v>0</v>
      </c>
      <c r="AK9" s="12">
        <f t="shared" si="17"/>
        <v>0</v>
      </c>
      <c r="AL9" s="12">
        <f t="shared" si="18"/>
        <v>0</v>
      </c>
    </row>
    <row r="10" spans="1:38" ht="18.75" customHeight="1">
      <c r="A10" s="54" t="str">
        <f>RIGHT('DATA Entry'!D7,11)</f>
        <v>2008 - 2009</v>
      </c>
      <c r="B10" s="55">
        <f>'DATA Entry'!E7</f>
        <v>0</v>
      </c>
      <c r="C10" s="55">
        <f>'DATA Entry'!F7</f>
        <v>0</v>
      </c>
      <c r="D10" s="56">
        <f t="shared" si="2"/>
        <v>0</v>
      </c>
      <c r="E10" s="64">
        <f t="shared" si="3"/>
        <v>0</v>
      </c>
      <c r="F10" s="64">
        <f t="shared" si="4"/>
        <v>0</v>
      </c>
      <c r="G10" s="56">
        <f t="shared" si="5"/>
        <v>0</v>
      </c>
      <c r="J10" s="55" t="str">
        <f t="shared" si="6"/>
        <v>2008 - 2009</v>
      </c>
      <c r="K10" s="17">
        <f t="shared" si="7"/>
        <v>180000</v>
      </c>
      <c r="L10" s="17">
        <f t="shared" si="0"/>
        <v>300000</v>
      </c>
      <c r="M10" s="17">
        <f t="shared" si="0"/>
        <v>500000</v>
      </c>
      <c r="N10" s="17">
        <f t="shared" si="8"/>
        <v>180001</v>
      </c>
      <c r="O10" s="17">
        <f t="shared" si="1"/>
        <v>300001</v>
      </c>
      <c r="P10" s="17">
        <f t="shared" si="1"/>
        <v>500001</v>
      </c>
      <c r="Q10" s="17">
        <f t="shared" si="9"/>
        <v>12000</v>
      </c>
      <c r="R10" s="17">
        <f t="shared" si="10"/>
        <v>52000</v>
      </c>
      <c r="S10" s="15">
        <v>0.03</v>
      </c>
      <c r="T10" s="15">
        <v>0.1</v>
      </c>
      <c r="U10" s="15">
        <v>0.2</v>
      </c>
      <c r="V10" s="15">
        <v>0.3</v>
      </c>
      <c r="W10" s="34"/>
      <c r="X10" s="35"/>
      <c r="Y10" s="35"/>
      <c r="Z10" s="34"/>
      <c r="AA10" s="16">
        <f t="shared" si="11"/>
        <v>0</v>
      </c>
      <c r="AB10" s="18"/>
      <c r="AC10" s="12">
        <f t="shared" si="12"/>
        <v>0</v>
      </c>
      <c r="AD10" s="16">
        <f t="shared" si="13"/>
        <v>0</v>
      </c>
      <c r="AE10" s="18"/>
      <c r="AF10" s="12">
        <f t="shared" si="14"/>
        <v>0</v>
      </c>
      <c r="AH10" s="18">
        <f t="shared" si="15"/>
        <v>0</v>
      </c>
      <c r="AI10" s="18">
        <f t="shared" si="16"/>
        <v>0</v>
      </c>
      <c r="AK10" s="12">
        <f t="shared" si="17"/>
        <v>0</v>
      </c>
      <c r="AL10" s="12">
        <f t="shared" si="18"/>
        <v>0</v>
      </c>
    </row>
    <row r="11" spans="1:38" ht="18.75" customHeight="1">
      <c r="A11" s="54" t="str">
        <f>RIGHT('DATA Entry'!D8,11)</f>
        <v>2009 - 2010</v>
      </c>
      <c r="B11" s="55">
        <f>'DATA Entry'!E8</f>
        <v>0</v>
      </c>
      <c r="C11" s="55">
        <f>'DATA Entry'!F8</f>
        <v>0</v>
      </c>
      <c r="D11" s="56">
        <f t="shared" si="2"/>
        <v>0</v>
      </c>
      <c r="E11" s="64">
        <f t="shared" si="3"/>
        <v>0</v>
      </c>
      <c r="F11" s="64">
        <f t="shared" si="4"/>
        <v>0</v>
      </c>
      <c r="G11" s="56">
        <f t="shared" si="5"/>
        <v>0</v>
      </c>
      <c r="J11" s="55" t="str">
        <f t="shared" si="6"/>
        <v>2009 - 2010</v>
      </c>
      <c r="K11" s="17">
        <f t="shared" si="7"/>
        <v>190000</v>
      </c>
      <c r="L11" s="17">
        <f t="shared" si="0"/>
        <v>300000</v>
      </c>
      <c r="M11" s="17">
        <f t="shared" si="0"/>
        <v>500000</v>
      </c>
      <c r="N11" s="17">
        <f t="shared" si="8"/>
        <v>190001</v>
      </c>
      <c r="O11" s="17">
        <f t="shared" si="1"/>
        <v>300001</v>
      </c>
      <c r="P11" s="17">
        <f t="shared" si="1"/>
        <v>500001</v>
      </c>
      <c r="Q11" s="17">
        <f t="shared" si="9"/>
        <v>11000</v>
      </c>
      <c r="R11" s="17">
        <f t="shared" si="10"/>
        <v>51000</v>
      </c>
      <c r="S11" s="15">
        <v>0.03</v>
      </c>
      <c r="T11" s="15">
        <v>0.1</v>
      </c>
      <c r="U11" s="15">
        <v>0.2</v>
      </c>
      <c r="V11" s="15">
        <v>0.3</v>
      </c>
      <c r="W11" s="34"/>
      <c r="X11" s="35"/>
      <c r="Y11" s="35"/>
      <c r="Z11" s="34"/>
      <c r="AA11" s="16">
        <f t="shared" si="11"/>
        <v>0</v>
      </c>
      <c r="AB11" s="18"/>
      <c r="AC11" s="12">
        <f t="shared" si="12"/>
        <v>0</v>
      </c>
      <c r="AD11" s="16">
        <f t="shared" si="13"/>
        <v>0</v>
      </c>
      <c r="AE11" s="18"/>
      <c r="AF11" s="12">
        <f t="shared" si="14"/>
        <v>0</v>
      </c>
      <c r="AH11" s="18">
        <f t="shared" si="15"/>
        <v>0</v>
      </c>
      <c r="AI11" s="18">
        <f t="shared" si="16"/>
        <v>0</v>
      </c>
      <c r="AK11" s="12">
        <f t="shared" si="17"/>
        <v>0</v>
      </c>
      <c r="AL11" s="12">
        <f t="shared" si="18"/>
        <v>0</v>
      </c>
    </row>
    <row r="12" spans="1:38" ht="18.75" customHeight="1">
      <c r="A12" s="54" t="str">
        <f>RIGHT('DATA Entry'!D9,11)</f>
        <v>2010 - 2011</v>
      </c>
      <c r="B12" s="55">
        <f>'DATA Entry'!E9</f>
        <v>0</v>
      </c>
      <c r="C12" s="55">
        <f>'DATA Entry'!F9</f>
        <v>0</v>
      </c>
      <c r="D12" s="56">
        <f t="shared" si="2"/>
        <v>0</v>
      </c>
      <c r="E12" s="64">
        <f t="shared" si="3"/>
        <v>0</v>
      </c>
      <c r="F12" s="64">
        <f t="shared" si="4"/>
        <v>0</v>
      </c>
      <c r="G12" s="56">
        <f t="shared" si="5"/>
        <v>0</v>
      </c>
      <c r="J12" s="55" t="str">
        <f t="shared" si="6"/>
        <v>2010 - 2011</v>
      </c>
      <c r="K12" s="17">
        <f t="shared" si="7"/>
        <v>190000</v>
      </c>
      <c r="L12" s="17">
        <f t="shared" si="0"/>
        <v>500000</v>
      </c>
      <c r="M12" s="17">
        <f t="shared" si="0"/>
        <v>800000</v>
      </c>
      <c r="N12" s="17">
        <f t="shared" si="8"/>
        <v>190001</v>
      </c>
      <c r="O12" s="17">
        <f t="shared" si="1"/>
        <v>500001</v>
      </c>
      <c r="P12" s="17">
        <f t="shared" si="1"/>
        <v>800001</v>
      </c>
      <c r="Q12" s="17">
        <f t="shared" si="9"/>
        <v>31000</v>
      </c>
      <c r="R12" s="17">
        <f t="shared" si="10"/>
        <v>91000</v>
      </c>
      <c r="S12" s="15">
        <v>0.03</v>
      </c>
      <c r="T12" s="15">
        <v>0.1</v>
      </c>
      <c r="U12" s="15">
        <v>0.2</v>
      </c>
      <c r="V12" s="15">
        <v>0.3</v>
      </c>
      <c r="W12" s="34"/>
      <c r="X12" s="35"/>
      <c r="Y12" s="35"/>
      <c r="Z12" s="34"/>
      <c r="AA12" s="16">
        <f t="shared" si="11"/>
        <v>0</v>
      </c>
      <c r="AB12" s="18"/>
      <c r="AC12" s="12">
        <f t="shared" si="12"/>
        <v>0</v>
      </c>
      <c r="AD12" s="16">
        <f t="shared" si="13"/>
        <v>0</v>
      </c>
      <c r="AE12" s="18"/>
      <c r="AF12" s="12">
        <f t="shared" si="14"/>
        <v>0</v>
      </c>
      <c r="AH12" s="18">
        <f t="shared" si="15"/>
        <v>0</v>
      </c>
      <c r="AI12" s="18">
        <f t="shared" si="16"/>
        <v>0</v>
      </c>
      <c r="AK12" s="12">
        <f t="shared" si="17"/>
        <v>0</v>
      </c>
      <c r="AL12" s="12">
        <f t="shared" si="18"/>
        <v>0</v>
      </c>
    </row>
    <row r="13" spans="1:38" ht="18.75" customHeight="1">
      <c r="A13" s="54" t="str">
        <f>RIGHT('DATA Entry'!D10,11)</f>
        <v>2011 - 2012</v>
      </c>
      <c r="B13" s="55">
        <f>'DATA Entry'!E10</f>
        <v>0</v>
      </c>
      <c r="C13" s="55">
        <f>'DATA Entry'!F10</f>
        <v>0</v>
      </c>
      <c r="D13" s="56">
        <f t="shared" si="2"/>
        <v>0</v>
      </c>
      <c r="E13" s="64">
        <f t="shared" si="3"/>
        <v>0</v>
      </c>
      <c r="F13" s="64">
        <f t="shared" si="4"/>
        <v>0</v>
      </c>
      <c r="G13" s="56">
        <f t="shared" si="5"/>
        <v>0</v>
      </c>
      <c r="J13" s="55" t="str">
        <f t="shared" si="6"/>
        <v>2011 - 2012</v>
      </c>
      <c r="K13" s="17">
        <f t="shared" si="7"/>
        <v>190000</v>
      </c>
      <c r="L13" s="17">
        <f t="shared" si="0"/>
        <v>500000</v>
      </c>
      <c r="M13" s="17">
        <f t="shared" si="0"/>
        <v>1000000</v>
      </c>
      <c r="N13" s="17">
        <f t="shared" si="8"/>
        <v>190001</v>
      </c>
      <c r="O13" s="17">
        <f t="shared" si="1"/>
        <v>500001</v>
      </c>
      <c r="P13" s="17">
        <f t="shared" si="1"/>
        <v>1000001</v>
      </c>
      <c r="Q13" s="17">
        <f t="shared" si="9"/>
        <v>31000</v>
      </c>
      <c r="R13" s="17">
        <f t="shared" si="10"/>
        <v>131000</v>
      </c>
      <c r="S13" s="15">
        <v>0.03</v>
      </c>
      <c r="T13" s="15">
        <v>0.1</v>
      </c>
      <c r="U13" s="15">
        <v>0.2</v>
      </c>
      <c r="V13" s="15">
        <v>0.3</v>
      </c>
      <c r="W13" s="34"/>
      <c r="X13" s="35"/>
      <c r="Y13" s="35"/>
      <c r="Z13" s="34"/>
      <c r="AA13" s="16">
        <f t="shared" si="11"/>
        <v>0</v>
      </c>
      <c r="AB13" s="18"/>
      <c r="AC13" s="12">
        <f t="shared" si="12"/>
        <v>0</v>
      </c>
      <c r="AD13" s="16">
        <f t="shared" si="13"/>
        <v>0</v>
      </c>
      <c r="AE13" s="18"/>
      <c r="AF13" s="12">
        <f t="shared" si="14"/>
        <v>0</v>
      </c>
      <c r="AH13" s="18">
        <f t="shared" si="15"/>
        <v>0</v>
      </c>
      <c r="AI13" s="18">
        <f t="shared" si="16"/>
        <v>0</v>
      </c>
      <c r="AK13" s="12">
        <f t="shared" si="17"/>
        <v>0</v>
      </c>
      <c r="AL13" s="12">
        <f t="shared" si="18"/>
        <v>0</v>
      </c>
    </row>
    <row r="14" spans="1:38" ht="18.75" customHeight="1">
      <c r="A14" s="54" t="str">
        <f>RIGHT('DATA Entry'!D11,11)</f>
        <v>2012 - 2013</v>
      </c>
      <c r="B14" s="55">
        <f>'DATA Entry'!E11</f>
        <v>0</v>
      </c>
      <c r="C14" s="55">
        <f>'DATA Entry'!F11</f>
        <v>0</v>
      </c>
      <c r="D14" s="56">
        <f t="shared" si="2"/>
        <v>0</v>
      </c>
      <c r="E14" s="64">
        <f t="shared" si="3"/>
        <v>0</v>
      </c>
      <c r="F14" s="64">
        <f t="shared" si="4"/>
        <v>0</v>
      </c>
      <c r="G14" s="56">
        <f t="shared" si="5"/>
        <v>0</v>
      </c>
      <c r="J14" s="55" t="str">
        <f t="shared" si="6"/>
        <v>2012 - 2013</v>
      </c>
      <c r="K14" s="17">
        <f t="shared" si="7"/>
        <v>200000</v>
      </c>
      <c r="L14" s="17">
        <f t="shared" si="0"/>
        <v>500000</v>
      </c>
      <c r="M14" s="17">
        <f t="shared" si="0"/>
        <v>1000000</v>
      </c>
      <c r="N14" s="17">
        <f t="shared" si="8"/>
        <v>200001</v>
      </c>
      <c r="O14" s="17">
        <f t="shared" si="1"/>
        <v>500001</v>
      </c>
      <c r="P14" s="17">
        <f t="shared" si="1"/>
        <v>1000001</v>
      </c>
      <c r="Q14" s="17">
        <f t="shared" si="9"/>
        <v>30000</v>
      </c>
      <c r="R14" s="17">
        <f t="shared" si="10"/>
        <v>130000</v>
      </c>
      <c r="S14" s="15">
        <v>0.03</v>
      </c>
      <c r="T14" s="15">
        <v>0.1</v>
      </c>
      <c r="U14" s="15">
        <v>0.2</v>
      </c>
      <c r="V14" s="15">
        <v>0.3</v>
      </c>
      <c r="W14" s="34"/>
      <c r="X14" s="35"/>
      <c r="Y14" s="35"/>
      <c r="Z14" s="34"/>
      <c r="AA14" s="16">
        <f t="shared" si="11"/>
        <v>0</v>
      </c>
      <c r="AB14" s="18"/>
      <c r="AC14" s="12">
        <f t="shared" si="12"/>
        <v>0</v>
      </c>
      <c r="AD14" s="16">
        <f t="shared" si="13"/>
        <v>0</v>
      </c>
      <c r="AE14" s="18"/>
      <c r="AF14" s="12">
        <f t="shared" si="14"/>
        <v>0</v>
      </c>
      <c r="AH14" s="18">
        <f t="shared" si="15"/>
        <v>0</v>
      </c>
      <c r="AI14" s="18">
        <f t="shared" si="16"/>
        <v>0</v>
      </c>
      <c r="AK14" s="12">
        <f t="shared" si="17"/>
        <v>0</v>
      </c>
      <c r="AL14" s="12">
        <f t="shared" si="18"/>
        <v>0</v>
      </c>
    </row>
    <row r="15" spans="1:38" ht="18.75" customHeight="1">
      <c r="A15" s="54" t="str">
        <f>RIGHT('DATA Entry'!D12,11)</f>
        <v>2013 - 2014</v>
      </c>
      <c r="B15" s="55">
        <f>'DATA Entry'!E12</f>
        <v>0</v>
      </c>
      <c r="C15" s="55">
        <f>'DATA Entry'!F12</f>
        <v>0</v>
      </c>
      <c r="D15" s="56">
        <f t="shared" si="2"/>
        <v>0</v>
      </c>
      <c r="E15" s="64">
        <f t="shared" si="3"/>
        <v>0</v>
      </c>
      <c r="F15" s="64">
        <f t="shared" si="4"/>
        <v>0</v>
      </c>
      <c r="G15" s="56">
        <f t="shared" si="5"/>
        <v>0</v>
      </c>
      <c r="J15" s="55" t="str">
        <f t="shared" si="6"/>
        <v>2013 - 2014</v>
      </c>
      <c r="K15" s="17">
        <f t="shared" si="7"/>
        <v>200000</v>
      </c>
      <c r="L15" s="17">
        <f t="shared" si="0"/>
        <v>500000</v>
      </c>
      <c r="M15" s="17">
        <f t="shared" si="0"/>
        <v>1000000</v>
      </c>
      <c r="N15" s="17">
        <f t="shared" si="8"/>
        <v>200001</v>
      </c>
      <c r="O15" s="17">
        <f t="shared" si="1"/>
        <v>500001</v>
      </c>
      <c r="P15" s="17">
        <f t="shared" si="1"/>
        <v>1000001</v>
      </c>
      <c r="Q15" s="17">
        <f t="shared" si="9"/>
        <v>30000</v>
      </c>
      <c r="R15" s="17">
        <f t="shared" si="10"/>
        <v>130000</v>
      </c>
      <c r="S15" s="15">
        <v>0.03</v>
      </c>
      <c r="T15" s="15">
        <v>0.1</v>
      </c>
      <c r="U15" s="15">
        <v>0.2</v>
      </c>
      <c r="V15" s="15">
        <v>0.3</v>
      </c>
      <c r="W15" s="34"/>
      <c r="X15" s="35">
        <v>500000</v>
      </c>
      <c r="Y15" s="35">
        <v>2000</v>
      </c>
      <c r="Z15" s="34"/>
      <c r="AA15" s="16">
        <f t="shared" si="11"/>
        <v>0</v>
      </c>
      <c r="AB15" s="18">
        <f t="shared" ref="AB15:AB21" si="19">IF((B15&lt;X15),AA15-Y15,AA15)</f>
        <v>-2000</v>
      </c>
      <c r="AC15" s="18">
        <f>AB15</f>
        <v>-2000</v>
      </c>
      <c r="AD15" s="16">
        <f t="shared" si="13"/>
        <v>0</v>
      </c>
      <c r="AE15" s="18">
        <f t="shared" ref="AE15:AE21" si="20">IF((D15&lt;X15),AD15-Y15,AD15)</f>
        <v>-2000</v>
      </c>
      <c r="AF15" s="18">
        <f>AE15</f>
        <v>-2000</v>
      </c>
      <c r="AH15" s="18">
        <f t="shared" si="15"/>
        <v>-60</v>
      </c>
      <c r="AI15" s="18">
        <f t="shared" si="16"/>
        <v>-60</v>
      </c>
      <c r="AK15" s="12">
        <f t="shared" si="17"/>
        <v>-2060</v>
      </c>
      <c r="AL15" s="12">
        <f t="shared" si="18"/>
        <v>-2060</v>
      </c>
    </row>
    <row r="16" spans="1:38" ht="18.75" customHeight="1">
      <c r="A16" s="54" t="str">
        <f>RIGHT('DATA Entry'!D13,11)</f>
        <v>2014 - 2015</v>
      </c>
      <c r="B16" s="55">
        <f>'DATA Entry'!E13</f>
        <v>0</v>
      </c>
      <c r="C16" s="55">
        <f>'DATA Entry'!F13</f>
        <v>0</v>
      </c>
      <c r="D16" s="56">
        <f t="shared" si="2"/>
        <v>0</v>
      </c>
      <c r="E16" s="64">
        <f t="shared" si="3"/>
        <v>0</v>
      </c>
      <c r="F16" s="64">
        <f t="shared" si="4"/>
        <v>0</v>
      </c>
      <c r="G16" s="56">
        <f t="shared" si="5"/>
        <v>0</v>
      </c>
      <c r="J16" s="55" t="str">
        <f t="shared" si="6"/>
        <v>2014 - 2015</v>
      </c>
      <c r="K16" s="17">
        <f t="shared" si="7"/>
        <v>250000</v>
      </c>
      <c r="L16" s="17">
        <f t="shared" si="0"/>
        <v>500000</v>
      </c>
      <c r="M16" s="17">
        <f t="shared" si="0"/>
        <v>1000000</v>
      </c>
      <c r="N16" s="17">
        <f t="shared" si="8"/>
        <v>250001</v>
      </c>
      <c r="O16" s="17">
        <f t="shared" si="1"/>
        <v>500001</v>
      </c>
      <c r="P16" s="17">
        <f t="shared" si="1"/>
        <v>1000001</v>
      </c>
      <c r="Q16" s="17">
        <f t="shared" si="9"/>
        <v>25000</v>
      </c>
      <c r="R16" s="17">
        <f t="shared" si="10"/>
        <v>125000</v>
      </c>
      <c r="S16" s="15">
        <v>0.03</v>
      </c>
      <c r="T16" s="15">
        <v>0.1</v>
      </c>
      <c r="U16" s="15">
        <v>0.2</v>
      </c>
      <c r="V16" s="15">
        <v>0.3</v>
      </c>
      <c r="W16" s="34"/>
      <c r="X16" s="35">
        <v>500000</v>
      </c>
      <c r="Y16" s="35">
        <v>2000</v>
      </c>
      <c r="Z16" s="34"/>
      <c r="AA16" s="16">
        <f t="shared" si="11"/>
        <v>0</v>
      </c>
      <c r="AB16" s="18">
        <f t="shared" si="19"/>
        <v>-2000</v>
      </c>
      <c r="AC16" s="18">
        <f t="shared" ref="AC16:AC17" si="21">AB16</f>
        <v>-2000</v>
      </c>
      <c r="AD16" s="16">
        <f t="shared" si="13"/>
        <v>0</v>
      </c>
      <c r="AE16" s="18">
        <f t="shared" si="20"/>
        <v>-2000</v>
      </c>
      <c r="AF16" s="18">
        <f t="shared" ref="AF16:AF17" si="22">AE16</f>
        <v>-2000</v>
      </c>
      <c r="AH16" s="18">
        <f t="shared" si="15"/>
        <v>-60</v>
      </c>
      <c r="AI16" s="18">
        <f t="shared" si="16"/>
        <v>-60</v>
      </c>
      <c r="AK16" s="12">
        <f t="shared" si="17"/>
        <v>-2060</v>
      </c>
      <c r="AL16" s="12">
        <f t="shared" si="18"/>
        <v>-2060</v>
      </c>
    </row>
    <row r="17" spans="1:38" ht="18.75" customHeight="1">
      <c r="A17" s="54" t="str">
        <f>RIGHT('DATA Entry'!D14,11)</f>
        <v>2015 - 2016</v>
      </c>
      <c r="B17" s="55">
        <f>'DATA Entry'!E14</f>
        <v>0</v>
      </c>
      <c r="C17" s="55">
        <f>'DATA Entry'!F14</f>
        <v>0</v>
      </c>
      <c r="D17" s="56">
        <f t="shared" si="2"/>
        <v>0</v>
      </c>
      <c r="E17" s="64">
        <f t="shared" si="3"/>
        <v>0</v>
      </c>
      <c r="F17" s="64">
        <f t="shared" si="4"/>
        <v>0</v>
      </c>
      <c r="G17" s="56">
        <f t="shared" si="5"/>
        <v>0</v>
      </c>
      <c r="J17" s="55" t="str">
        <f t="shared" si="6"/>
        <v>2015 - 2016</v>
      </c>
      <c r="K17" s="17">
        <f t="shared" si="7"/>
        <v>250000</v>
      </c>
      <c r="L17" s="17">
        <f t="shared" si="0"/>
        <v>500000</v>
      </c>
      <c r="M17" s="17">
        <f>IF(($K$3="Select"),0,IF(($K$3="Male"),M35,Q35))</f>
        <v>1000000</v>
      </c>
      <c r="N17" s="17">
        <f t="shared" si="8"/>
        <v>250001</v>
      </c>
      <c r="O17" s="17">
        <f t="shared" si="1"/>
        <v>500001</v>
      </c>
      <c r="P17" s="17">
        <f t="shared" si="1"/>
        <v>1000001</v>
      </c>
      <c r="Q17" s="17">
        <f t="shared" si="9"/>
        <v>25000</v>
      </c>
      <c r="R17" s="17">
        <f t="shared" si="10"/>
        <v>125000</v>
      </c>
      <c r="S17" s="15">
        <v>0.03</v>
      </c>
      <c r="T17" s="15">
        <v>0.1</v>
      </c>
      <c r="U17" s="15">
        <v>0.2</v>
      </c>
      <c r="V17" s="15">
        <v>0.3</v>
      </c>
      <c r="W17" s="34"/>
      <c r="X17" s="35">
        <v>500000</v>
      </c>
      <c r="Y17" s="35">
        <v>2000</v>
      </c>
      <c r="Z17" s="34"/>
      <c r="AA17" s="16">
        <f t="shared" si="11"/>
        <v>0</v>
      </c>
      <c r="AB17" s="18">
        <f t="shared" si="19"/>
        <v>-2000</v>
      </c>
      <c r="AC17" s="18">
        <f t="shared" si="21"/>
        <v>-2000</v>
      </c>
      <c r="AD17" s="16">
        <f t="shared" si="13"/>
        <v>0</v>
      </c>
      <c r="AE17" s="18">
        <f t="shared" si="20"/>
        <v>-2000</v>
      </c>
      <c r="AF17" s="18">
        <f t="shared" si="22"/>
        <v>-2000</v>
      </c>
      <c r="AH17" s="18">
        <f t="shared" si="15"/>
        <v>-60</v>
      </c>
      <c r="AI17" s="18">
        <f t="shared" si="16"/>
        <v>-60</v>
      </c>
      <c r="AK17" s="12">
        <f t="shared" si="17"/>
        <v>-2060</v>
      </c>
      <c r="AL17" s="12">
        <f t="shared" si="18"/>
        <v>-2060</v>
      </c>
    </row>
    <row r="18" spans="1:38" ht="18.75" customHeight="1">
      <c r="A18" s="54" t="str">
        <f>RIGHT('DATA Entry'!D15,11)</f>
        <v>2016 - 2017</v>
      </c>
      <c r="B18" s="55">
        <f>'DATA Entry'!E15</f>
        <v>0</v>
      </c>
      <c r="C18" s="55">
        <f>'DATA Entry'!F15</f>
        <v>0</v>
      </c>
      <c r="D18" s="56">
        <f t="shared" si="2"/>
        <v>0</v>
      </c>
      <c r="E18" s="64">
        <f t="shared" si="3"/>
        <v>0</v>
      </c>
      <c r="F18" s="64">
        <f t="shared" si="4"/>
        <v>0</v>
      </c>
      <c r="G18" s="56">
        <f t="shared" si="5"/>
        <v>0</v>
      </c>
      <c r="J18" s="55" t="str">
        <f t="shared" si="6"/>
        <v>2016 - 2017</v>
      </c>
      <c r="K18" s="17">
        <f t="shared" ref="K18:K19" si="23">IF(($K$3="Select"),0,IF(($K$3="Male"),K36,O36))</f>
        <v>250000</v>
      </c>
      <c r="L18" s="17">
        <f t="shared" ref="L18:M19" si="24">IF(($K$3="Select"),0,IF(($K$3="Male"),L36,P36))</f>
        <v>500000</v>
      </c>
      <c r="M18" s="17">
        <f t="shared" si="24"/>
        <v>1000000</v>
      </c>
      <c r="N18" s="17">
        <f t="shared" ref="N18:N19" si="25">K18+1</f>
        <v>250001</v>
      </c>
      <c r="O18" s="17">
        <f t="shared" ref="O18:O19" si="26">L18+1</f>
        <v>500001</v>
      </c>
      <c r="P18" s="17">
        <f t="shared" ref="P18:P19" si="27">M18+1</f>
        <v>1000001</v>
      </c>
      <c r="Q18" s="17">
        <f t="shared" ref="Q18" si="28">(L18-K18)/10</f>
        <v>25000</v>
      </c>
      <c r="R18" s="17">
        <f t="shared" ref="R18:R19" si="29">(M18-L18)/5+Q18</f>
        <v>125000</v>
      </c>
      <c r="S18" s="15">
        <v>0.03</v>
      </c>
      <c r="T18" s="15">
        <v>0.1</v>
      </c>
      <c r="U18" s="15">
        <v>0.2</v>
      </c>
      <c r="V18" s="15">
        <v>0.3</v>
      </c>
      <c r="W18" s="34"/>
      <c r="X18" s="35">
        <v>500000</v>
      </c>
      <c r="Y18" s="35">
        <v>5000</v>
      </c>
      <c r="Z18" s="34"/>
      <c r="AA18" s="16">
        <f t="shared" si="11"/>
        <v>0</v>
      </c>
      <c r="AB18" s="18">
        <f t="shared" si="19"/>
        <v>-5000</v>
      </c>
      <c r="AC18" s="18">
        <f t="shared" ref="AC18:AC19" si="30">AB18</f>
        <v>-5000</v>
      </c>
      <c r="AD18" s="16">
        <f t="shared" si="13"/>
        <v>0</v>
      </c>
      <c r="AE18" s="18">
        <f t="shared" si="20"/>
        <v>-5000</v>
      </c>
      <c r="AF18" s="18">
        <f t="shared" ref="AF18:AF19" si="31">AE18</f>
        <v>-5000</v>
      </c>
      <c r="AH18" s="18">
        <f t="shared" si="15"/>
        <v>-150</v>
      </c>
      <c r="AI18" s="18">
        <f t="shared" si="16"/>
        <v>-150</v>
      </c>
      <c r="AK18" s="12">
        <f t="shared" si="17"/>
        <v>-5150</v>
      </c>
      <c r="AL18" s="12">
        <f t="shared" si="18"/>
        <v>-5150</v>
      </c>
    </row>
    <row r="19" spans="1:38" ht="18.75" customHeight="1">
      <c r="A19" s="54" t="str">
        <f>RIGHT('DATA Entry'!D16,11)</f>
        <v>2017 - 2018</v>
      </c>
      <c r="B19" s="55">
        <f>'DATA Entry'!E16</f>
        <v>0</v>
      </c>
      <c r="C19" s="55">
        <f>'DATA Entry'!F16</f>
        <v>0</v>
      </c>
      <c r="D19" s="56">
        <f t="shared" si="2"/>
        <v>0</v>
      </c>
      <c r="E19" s="64">
        <f t="shared" si="3"/>
        <v>0</v>
      </c>
      <c r="F19" s="64">
        <f t="shared" si="4"/>
        <v>0</v>
      </c>
      <c r="G19" s="56">
        <f t="shared" si="5"/>
        <v>0</v>
      </c>
      <c r="J19" s="55" t="str">
        <f t="shared" si="6"/>
        <v>2017 - 2018</v>
      </c>
      <c r="K19" s="17">
        <f t="shared" si="23"/>
        <v>250000</v>
      </c>
      <c r="L19" s="17">
        <f t="shared" si="24"/>
        <v>500000</v>
      </c>
      <c r="M19" s="17">
        <f t="shared" ref="M19" si="32">IF(($K$3="Select"),0,IF(($K$3="Male"),M37,Q37))</f>
        <v>1000000</v>
      </c>
      <c r="N19" s="17">
        <f t="shared" si="25"/>
        <v>250001</v>
      </c>
      <c r="O19" s="17">
        <f t="shared" si="26"/>
        <v>500001</v>
      </c>
      <c r="P19" s="17">
        <f t="shared" si="27"/>
        <v>1000001</v>
      </c>
      <c r="Q19" s="17">
        <v>12500</v>
      </c>
      <c r="R19" s="17">
        <f t="shared" si="29"/>
        <v>112500</v>
      </c>
      <c r="S19" s="15">
        <v>0.03</v>
      </c>
      <c r="T19" s="15">
        <v>0.05</v>
      </c>
      <c r="U19" s="15">
        <v>0.2</v>
      </c>
      <c r="V19" s="15">
        <v>0.3</v>
      </c>
      <c r="W19" s="34"/>
      <c r="X19" s="35">
        <v>350000</v>
      </c>
      <c r="Y19" s="35">
        <v>2500</v>
      </c>
      <c r="Z19" s="34"/>
      <c r="AA19" s="16">
        <f t="shared" si="11"/>
        <v>0</v>
      </c>
      <c r="AB19" s="18">
        <f t="shared" si="19"/>
        <v>-2500</v>
      </c>
      <c r="AC19" s="18">
        <f t="shared" si="30"/>
        <v>-2500</v>
      </c>
      <c r="AD19" s="16">
        <f t="shared" si="13"/>
        <v>0</v>
      </c>
      <c r="AE19" s="18">
        <f t="shared" si="20"/>
        <v>-2500</v>
      </c>
      <c r="AF19" s="18">
        <f t="shared" si="31"/>
        <v>-2500</v>
      </c>
      <c r="AH19" s="18">
        <f t="shared" si="15"/>
        <v>-75</v>
      </c>
      <c r="AI19" s="18">
        <f t="shared" si="16"/>
        <v>-75</v>
      </c>
      <c r="AK19" s="12">
        <f t="shared" si="17"/>
        <v>-2575</v>
      </c>
      <c r="AL19" s="12">
        <f t="shared" si="18"/>
        <v>-2575</v>
      </c>
    </row>
    <row r="20" spans="1:38" ht="18.75" customHeight="1">
      <c r="A20" s="54" t="str">
        <f>RIGHT('DATA Entry'!D17,11)</f>
        <v>2018 - 2019</v>
      </c>
      <c r="B20" s="55">
        <f>'DATA Entry'!E17</f>
        <v>0</v>
      </c>
      <c r="C20" s="55">
        <f>'DATA Entry'!F17</f>
        <v>0</v>
      </c>
      <c r="D20" s="56">
        <f t="shared" ref="D20" si="33">SUM(B20:C20)</f>
        <v>0</v>
      </c>
      <c r="E20" s="64">
        <f t="shared" si="3"/>
        <v>0</v>
      </c>
      <c r="F20" s="64">
        <f t="shared" si="4"/>
        <v>0</v>
      </c>
      <c r="G20" s="56">
        <f t="shared" si="5"/>
        <v>0</v>
      </c>
      <c r="J20" s="55" t="str">
        <f t="shared" si="6"/>
        <v>2018 - 2019</v>
      </c>
      <c r="K20" s="17">
        <f t="shared" ref="K20" si="34">IF(($K$3="Select"),0,IF(($K$3="Male"),K38,O38))</f>
        <v>250000</v>
      </c>
      <c r="L20" s="17">
        <f t="shared" ref="L20" si="35">IF(($K$3="Select"),0,IF(($K$3="Male"),L38,P38))</f>
        <v>500000</v>
      </c>
      <c r="M20" s="17">
        <f t="shared" ref="M20" si="36">IF(($K$3="Select"),0,IF(($K$3="Male"),M38,Q38))</f>
        <v>1000000</v>
      </c>
      <c r="N20" s="17">
        <f t="shared" ref="N20" si="37">K20+1</f>
        <v>250001</v>
      </c>
      <c r="O20" s="17">
        <f t="shared" ref="O20" si="38">L20+1</f>
        <v>500001</v>
      </c>
      <c r="P20" s="17">
        <f t="shared" ref="P20" si="39">M20+1</f>
        <v>1000001</v>
      </c>
      <c r="Q20" s="17">
        <v>12501</v>
      </c>
      <c r="R20" s="17">
        <f t="shared" ref="R20" si="40">(M20-L20)/5+Q20</f>
        <v>112501</v>
      </c>
      <c r="S20" s="15">
        <v>0.04</v>
      </c>
      <c r="T20" s="15">
        <v>0.05</v>
      </c>
      <c r="U20" s="15">
        <v>0.2</v>
      </c>
      <c r="V20" s="15">
        <v>0.3</v>
      </c>
      <c r="W20" s="34"/>
      <c r="X20" s="35">
        <v>350000</v>
      </c>
      <c r="Y20" s="35">
        <v>2500</v>
      </c>
      <c r="Z20" s="34"/>
      <c r="AA20" s="16">
        <f t="shared" si="11"/>
        <v>0</v>
      </c>
      <c r="AB20" s="18">
        <f t="shared" si="19"/>
        <v>-2500</v>
      </c>
      <c r="AC20" s="18">
        <f t="shared" ref="AC20" si="41">AB20</f>
        <v>-2500</v>
      </c>
      <c r="AD20" s="16">
        <f t="shared" si="13"/>
        <v>0</v>
      </c>
      <c r="AE20" s="18">
        <f t="shared" si="20"/>
        <v>-2500</v>
      </c>
      <c r="AF20" s="18">
        <f t="shared" ref="AF20" si="42">AE20</f>
        <v>-2500</v>
      </c>
      <c r="AH20" s="18">
        <f t="shared" si="15"/>
        <v>-100</v>
      </c>
      <c r="AI20" s="18">
        <f t="shared" si="16"/>
        <v>-100</v>
      </c>
      <c r="AK20" s="12">
        <f t="shared" si="17"/>
        <v>-2600</v>
      </c>
      <c r="AL20" s="12">
        <f t="shared" si="18"/>
        <v>-2600</v>
      </c>
    </row>
    <row r="21" spans="1:38" ht="18.75" customHeight="1">
      <c r="A21" s="54" t="str">
        <f>RIGHT('DATA Entry'!D18,11)</f>
        <v>2019 - 2020</v>
      </c>
      <c r="B21" s="55">
        <f>'DATA Entry'!E18</f>
        <v>0</v>
      </c>
      <c r="C21" s="55">
        <f>'DATA Entry'!F18</f>
        <v>0</v>
      </c>
      <c r="D21" s="56">
        <f t="shared" ref="D21" si="43">SUM(B21:C21)</f>
        <v>0</v>
      </c>
      <c r="E21" s="64">
        <f t="shared" si="3"/>
        <v>0</v>
      </c>
      <c r="F21" s="64">
        <f t="shared" si="4"/>
        <v>0</v>
      </c>
      <c r="G21" s="56">
        <f t="shared" si="5"/>
        <v>0</v>
      </c>
      <c r="J21" s="55" t="str">
        <f t="shared" si="6"/>
        <v>2019 - 2020</v>
      </c>
      <c r="K21" s="17">
        <f t="shared" ref="K21" si="44">IF(($K$3="Select"),0,IF(($K$3="Male"),K39,O39))</f>
        <v>250000</v>
      </c>
      <c r="L21" s="17">
        <f t="shared" ref="L21" si="45">IF(($K$3="Select"),0,IF(($K$3="Male"),L39,P39))</f>
        <v>500000</v>
      </c>
      <c r="M21" s="17">
        <f t="shared" ref="M21" si="46">IF(($K$3="Select"),0,IF(($K$3="Male"),M39,Q39))</f>
        <v>1000000</v>
      </c>
      <c r="N21" s="17">
        <f t="shared" ref="N21" si="47">K21+1</f>
        <v>250001</v>
      </c>
      <c r="O21" s="17">
        <f t="shared" ref="O21" si="48">L21+1</f>
        <v>500001</v>
      </c>
      <c r="P21" s="17">
        <f t="shared" ref="P21" si="49">M21+1</f>
        <v>1000001</v>
      </c>
      <c r="Q21" s="17">
        <v>12501</v>
      </c>
      <c r="R21" s="17">
        <f t="shared" ref="R21" si="50">(M21-L21)/5+Q21</f>
        <v>112501</v>
      </c>
      <c r="S21" s="15">
        <v>0.04</v>
      </c>
      <c r="T21" s="15">
        <v>0.05</v>
      </c>
      <c r="U21" s="15">
        <v>0.2</v>
      </c>
      <c r="V21" s="15">
        <v>0.3</v>
      </c>
      <c r="W21" s="34"/>
      <c r="X21" s="35">
        <v>500000</v>
      </c>
      <c r="Y21" s="35">
        <v>12500</v>
      </c>
      <c r="Z21" s="34"/>
      <c r="AA21" s="16">
        <f t="shared" si="11"/>
        <v>0</v>
      </c>
      <c r="AB21" s="18">
        <f t="shared" si="19"/>
        <v>-12500</v>
      </c>
      <c r="AC21" s="18">
        <f t="shared" ref="AC21" si="51">AB21</f>
        <v>-12500</v>
      </c>
      <c r="AD21" s="16">
        <f t="shared" si="13"/>
        <v>0</v>
      </c>
      <c r="AE21" s="18">
        <f t="shared" si="20"/>
        <v>-12500</v>
      </c>
      <c r="AF21" s="18">
        <f t="shared" ref="AF21" si="52">AE21</f>
        <v>-12500</v>
      </c>
      <c r="AH21" s="18">
        <f t="shared" si="15"/>
        <v>-500</v>
      </c>
      <c r="AI21" s="18">
        <f t="shared" si="16"/>
        <v>-500</v>
      </c>
      <c r="AK21" s="12">
        <f t="shared" si="17"/>
        <v>-13000</v>
      </c>
      <c r="AL21" s="12">
        <f t="shared" si="18"/>
        <v>-13000</v>
      </c>
    </row>
    <row r="22" spans="1:38" ht="18.75" customHeight="1">
      <c r="A22" s="54" t="str">
        <f>RIGHT('DATA Entry'!D19,11)</f>
        <v>2020 - 2021</v>
      </c>
      <c r="B22" s="55">
        <f>'DATA Entry'!E19</f>
        <v>0</v>
      </c>
      <c r="C22" s="55">
        <f>'DATA Entry'!F19</f>
        <v>0</v>
      </c>
      <c r="D22" s="56">
        <f t="shared" ref="D22" si="53">SUM(B22:C22)</f>
        <v>0</v>
      </c>
      <c r="E22" s="64">
        <f t="shared" ref="E22" si="54">IF((AK22&lt;0),0,AK22)</f>
        <v>0</v>
      </c>
      <c r="F22" s="64">
        <f t="shared" ref="F22" si="55">IF((AL22&lt;0),0,AL22)</f>
        <v>0</v>
      </c>
      <c r="G22" s="56">
        <f t="shared" ref="G22" si="56">F22-E22</f>
        <v>0</v>
      </c>
      <c r="J22" s="55" t="str">
        <f t="shared" ref="J22" si="57">A22</f>
        <v>2020 - 2021</v>
      </c>
      <c r="K22" s="17">
        <f t="shared" ref="K22" si="58">IF(($K$3="Select"),0,IF(($K$3="Male"),K40,O40))</f>
        <v>250000</v>
      </c>
      <c r="L22" s="17">
        <f t="shared" ref="L22" si="59">IF(($K$3="Select"),0,IF(($K$3="Male"),L40,P40))</f>
        <v>500000</v>
      </c>
      <c r="M22" s="17">
        <f t="shared" ref="M22" si="60">IF(($K$3="Select"),0,IF(($K$3="Male"),M40,Q40))</f>
        <v>1000000</v>
      </c>
      <c r="N22" s="17">
        <f t="shared" ref="N22" si="61">K22+1</f>
        <v>250001</v>
      </c>
      <c r="O22" s="17">
        <f t="shared" ref="O22" si="62">L22+1</f>
        <v>500001</v>
      </c>
      <c r="P22" s="17">
        <f t="shared" ref="P22" si="63">M22+1</f>
        <v>1000001</v>
      </c>
      <c r="Q22" s="17">
        <v>12501</v>
      </c>
      <c r="R22" s="17">
        <f t="shared" ref="R22" si="64">(M22-L22)/5+Q22</f>
        <v>112501</v>
      </c>
      <c r="S22" s="15">
        <v>0.04</v>
      </c>
      <c r="T22" s="15">
        <v>0.05</v>
      </c>
      <c r="U22" s="15">
        <v>0.2</v>
      </c>
      <c r="V22" s="15">
        <v>0.3</v>
      </c>
      <c r="W22" s="34"/>
      <c r="X22" s="35">
        <v>500000</v>
      </c>
      <c r="Y22" s="35">
        <v>12500</v>
      </c>
      <c r="Z22" s="34"/>
      <c r="AA22" s="16">
        <f t="shared" ref="AA22" si="65">IF((B22&lt;$N22),0,IF((B22&lt;$O22),ROUND((B22-$K22)*T22,0),IF((B22&lt;$P22),ROUND((B22-$L22)*U22,0)+$Q22,ROUND((B22-$M22)*V22,0)+$R22)))</f>
        <v>0</v>
      </c>
      <c r="AB22" s="18">
        <f t="shared" ref="AB22" si="66">IF((B22&lt;X22),AA22-Y22,AA22)</f>
        <v>-12500</v>
      </c>
      <c r="AC22" s="18">
        <f t="shared" ref="AC22" si="67">AB22</f>
        <v>-12500</v>
      </c>
      <c r="AD22" s="16">
        <f t="shared" ref="AD22" si="68">IF((D22&lt;$N22),0,IF((D22&lt;$O22),ROUND((D22-$K22)*T22,0),IF((D22&lt;$P22),ROUND((D22-$L22)*U22,0)+$Q22,ROUND((D22-$M22)*V22,0)+$R22)))</f>
        <v>0</v>
      </c>
      <c r="AE22" s="18">
        <f t="shared" ref="AE22" si="69">IF((D22&lt;X22),AD22-Y22,AD22)</f>
        <v>-12500</v>
      </c>
      <c r="AF22" s="18">
        <f t="shared" ref="AF22" si="70">AE22</f>
        <v>-12500</v>
      </c>
      <c r="AH22" s="18">
        <f t="shared" ref="AH22" si="71">ROUND((AC22*S22),0)</f>
        <v>-500</v>
      </c>
      <c r="AI22" s="18">
        <f t="shared" ref="AI22" si="72">ROUND((AF22*S22),0)</f>
        <v>-500</v>
      </c>
      <c r="AK22" s="12">
        <f t="shared" ref="AK22" si="73">AC22+AH22</f>
        <v>-13000</v>
      </c>
      <c r="AL22" s="12">
        <f t="shared" ref="AL22" si="74">AF22+AI22</f>
        <v>-13000</v>
      </c>
    </row>
    <row r="23" spans="1:38" ht="18.75" customHeight="1">
      <c r="A23" s="57" t="s">
        <v>0</v>
      </c>
      <c r="B23" s="56">
        <f>SUM(B7:B22)</f>
        <v>0</v>
      </c>
      <c r="C23" s="56">
        <f>SUM(C7:C22)</f>
        <v>0</v>
      </c>
      <c r="D23" s="56">
        <f>SUM(D7:D22)</f>
        <v>0</v>
      </c>
      <c r="E23" s="56">
        <f>SUM(E7:E22)</f>
        <v>0</v>
      </c>
      <c r="F23" s="56">
        <f>SUM(F7:F22)</f>
        <v>0</v>
      </c>
      <c r="G23" s="56">
        <f>SUM(G7:G22)</f>
        <v>0</v>
      </c>
      <c r="AH23" s="19"/>
      <c r="AI23" s="19"/>
      <c r="AJ23" s="19"/>
    </row>
    <row r="24" spans="1:38" ht="22.5" customHeight="1">
      <c r="A24" s="100" t="s">
        <v>112</v>
      </c>
      <c r="B24" s="100"/>
      <c r="C24" s="100"/>
      <c r="D24" s="100"/>
      <c r="E24" s="100"/>
      <c r="F24" s="100"/>
      <c r="G24" s="100"/>
      <c r="K24" s="102" t="s">
        <v>82</v>
      </c>
      <c r="L24" s="102"/>
      <c r="M24" s="102"/>
      <c r="O24" s="102" t="s">
        <v>83</v>
      </c>
      <c r="P24" s="102"/>
      <c r="Q24" s="102"/>
      <c r="AH24" s="20"/>
      <c r="AI24" s="20"/>
      <c r="AJ24" s="20"/>
    </row>
    <row r="25" spans="1:38">
      <c r="A25" s="100" t="s">
        <v>113</v>
      </c>
      <c r="B25" s="100"/>
      <c r="C25" s="100"/>
      <c r="D25" s="100"/>
      <c r="E25" s="100"/>
      <c r="F25" s="100"/>
      <c r="G25" s="100"/>
      <c r="J25" s="55" t="str">
        <f>J7</f>
        <v>2005 - 2006</v>
      </c>
      <c r="K25" s="17">
        <v>100000</v>
      </c>
      <c r="L25" s="17">
        <v>150000</v>
      </c>
      <c r="M25" s="17">
        <v>250000</v>
      </c>
      <c r="O25" s="17">
        <v>135000</v>
      </c>
      <c r="P25" s="17">
        <v>150000</v>
      </c>
      <c r="Q25" s="17">
        <v>250000</v>
      </c>
      <c r="AH25" s="19"/>
      <c r="AI25" s="19"/>
      <c r="AJ25" s="19"/>
    </row>
    <row r="26" spans="1:38">
      <c r="J26" s="55" t="str">
        <f t="shared" ref="J26:J40" si="75">J8</f>
        <v>2006 - 2007</v>
      </c>
      <c r="K26" s="17">
        <v>100000</v>
      </c>
      <c r="L26" s="17">
        <v>150000</v>
      </c>
      <c r="M26" s="17">
        <v>250000</v>
      </c>
      <c r="O26" s="17">
        <v>135000</v>
      </c>
      <c r="P26" s="17">
        <v>150000</v>
      </c>
      <c r="Q26" s="17">
        <v>250000</v>
      </c>
      <c r="R26" s="24"/>
      <c r="S26" s="9"/>
      <c r="T26" s="9"/>
      <c r="U26" s="9"/>
      <c r="V26" s="9"/>
      <c r="X26" s="9"/>
      <c r="Y26" s="9"/>
      <c r="AA26" s="24"/>
      <c r="AB26" s="24"/>
      <c r="AC26" s="24"/>
      <c r="AD26" s="24"/>
      <c r="AE26" s="24"/>
      <c r="AF26" s="24"/>
      <c r="AG26" s="24"/>
      <c r="AH26" s="24"/>
    </row>
    <row r="27" spans="1:38">
      <c r="J27" s="55" t="str">
        <f t="shared" si="75"/>
        <v>2007 - 2008</v>
      </c>
      <c r="K27" s="17">
        <v>110000</v>
      </c>
      <c r="L27" s="17">
        <v>150000</v>
      </c>
      <c r="M27" s="17">
        <v>250000</v>
      </c>
      <c r="O27" s="17">
        <v>145000</v>
      </c>
      <c r="P27" s="17">
        <v>150000</v>
      </c>
      <c r="Q27" s="17">
        <v>250000</v>
      </c>
      <c r="R27" s="24"/>
      <c r="S27" s="9"/>
      <c r="T27" s="9"/>
      <c r="U27" s="9"/>
      <c r="V27" s="9"/>
      <c r="X27" s="9"/>
      <c r="Y27" s="9"/>
      <c r="AA27" s="24"/>
      <c r="AB27" s="24"/>
      <c r="AC27" s="24"/>
      <c r="AD27" s="24"/>
      <c r="AE27" s="24"/>
      <c r="AF27" s="24"/>
      <c r="AG27" s="24"/>
      <c r="AH27" s="24"/>
    </row>
    <row r="28" spans="1:38">
      <c r="J28" s="55" t="str">
        <f t="shared" si="75"/>
        <v>2008 - 2009</v>
      </c>
      <c r="K28" s="17">
        <v>150000</v>
      </c>
      <c r="L28" s="17">
        <v>300000</v>
      </c>
      <c r="M28" s="17">
        <v>500000</v>
      </c>
      <c r="O28" s="17">
        <v>180000</v>
      </c>
      <c r="P28" s="17">
        <v>300000</v>
      </c>
      <c r="Q28" s="17">
        <v>500000</v>
      </c>
      <c r="R28" s="24"/>
      <c r="S28" s="9"/>
      <c r="T28" s="9"/>
      <c r="U28" s="9"/>
      <c r="V28" s="9"/>
      <c r="X28" s="9"/>
      <c r="Y28" s="9"/>
      <c r="AA28" s="24"/>
      <c r="AB28" s="24"/>
      <c r="AC28" s="24"/>
      <c r="AD28" s="24"/>
      <c r="AE28" s="24"/>
      <c r="AF28" s="24"/>
      <c r="AG28" s="24"/>
      <c r="AH28" s="24"/>
    </row>
    <row r="29" spans="1:38">
      <c r="F29" s="101" t="s">
        <v>1</v>
      </c>
      <c r="G29" s="101"/>
      <c r="J29" s="55" t="str">
        <f t="shared" si="75"/>
        <v>2009 - 2010</v>
      </c>
      <c r="K29" s="17">
        <v>160000</v>
      </c>
      <c r="L29" s="17">
        <v>300000</v>
      </c>
      <c r="M29" s="17">
        <v>500000</v>
      </c>
      <c r="O29" s="17">
        <v>190000</v>
      </c>
      <c r="P29" s="17">
        <v>300000</v>
      </c>
      <c r="Q29" s="17">
        <v>500000</v>
      </c>
      <c r="R29" s="24"/>
      <c r="S29" s="9"/>
      <c r="T29" s="9"/>
      <c r="U29" s="9"/>
      <c r="V29" s="9"/>
      <c r="X29" s="9"/>
      <c r="Y29" s="9"/>
      <c r="AA29" s="24"/>
      <c r="AB29" s="24"/>
      <c r="AC29" s="24"/>
      <c r="AD29" s="24"/>
      <c r="AE29" s="24"/>
      <c r="AF29" s="24"/>
      <c r="AG29" s="24"/>
      <c r="AH29" s="24"/>
    </row>
    <row r="30" spans="1:38">
      <c r="J30" s="55" t="str">
        <f t="shared" si="75"/>
        <v>2010 - 2011</v>
      </c>
      <c r="K30" s="17">
        <v>160000</v>
      </c>
      <c r="L30" s="17">
        <v>500000</v>
      </c>
      <c r="M30" s="17">
        <v>800000</v>
      </c>
      <c r="O30" s="17">
        <v>190000</v>
      </c>
      <c r="P30" s="17">
        <v>500000</v>
      </c>
      <c r="Q30" s="17">
        <v>800000</v>
      </c>
      <c r="R30" s="24"/>
      <c r="S30" s="9"/>
      <c r="T30" s="9"/>
      <c r="U30" s="9"/>
      <c r="V30" s="9"/>
      <c r="X30" s="9"/>
      <c r="Y30" s="9"/>
      <c r="AA30" s="24"/>
      <c r="AB30" s="24"/>
      <c r="AC30" s="24"/>
      <c r="AD30" s="24"/>
      <c r="AE30" s="24"/>
      <c r="AF30" s="24"/>
      <c r="AG30" s="24"/>
      <c r="AH30" s="24"/>
    </row>
    <row r="31" spans="1:38">
      <c r="J31" s="55" t="str">
        <f t="shared" si="75"/>
        <v>2011 - 2012</v>
      </c>
      <c r="K31" s="17">
        <v>180000</v>
      </c>
      <c r="L31" s="17">
        <v>500000</v>
      </c>
      <c r="M31" s="17">
        <v>800000</v>
      </c>
      <c r="O31" s="17">
        <v>190000</v>
      </c>
      <c r="P31" s="17">
        <v>500000</v>
      </c>
      <c r="Q31" s="17">
        <v>1000000</v>
      </c>
      <c r="R31" s="24"/>
      <c r="S31" s="9"/>
      <c r="T31" s="9"/>
      <c r="U31" s="9"/>
      <c r="V31" s="9"/>
      <c r="X31" s="9"/>
      <c r="Y31" s="9"/>
      <c r="AA31" s="24"/>
      <c r="AB31" s="24"/>
      <c r="AC31" s="24"/>
      <c r="AD31" s="24"/>
      <c r="AE31" s="24"/>
      <c r="AF31" s="24"/>
      <c r="AG31" s="24"/>
      <c r="AH31" s="24"/>
    </row>
    <row r="32" spans="1:38">
      <c r="J32" s="55" t="str">
        <f t="shared" si="75"/>
        <v>2012 - 2013</v>
      </c>
      <c r="K32" s="17">
        <v>200000</v>
      </c>
      <c r="L32" s="17">
        <v>500000</v>
      </c>
      <c r="M32" s="17">
        <v>1000000</v>
      </c>
      <c r="O32" s="17">
        <v>200000</v>
      </c>
      <c r="P32" s="17">
        <v>500000</v>
      </c>
      <c r="Q32" s="17">
        <v>1000000</v>
      </c>
      <c r="R32" s="24"/>
      <c r="S32" s="9"/>
      <c r="T32" s="9"/>
      <c r="U32" s="9"/>
      <c r="V32" s="9"/>
      <c r="X32" s="9"/>
      <c r="Y32" s="9"/>
      <c r="AA32" s="24"/>
      <c r="AB32" s="24"/>
      <c r="AC32" s="24"/>
      <c r="AD32" s="24"/>
      <c r="AE32" s="24"/>
      <c r="AF32" s="24"/>
      <c r="AG32" s="24"/>
      <c r="AH32" s="24"/>
    </row>
    <row r="33" spans="10:34">
      <c r="J33" s="55" t="str">
        <f t="shared" si="75"/>
        <v>2013 - 2014</v>
      </c>
      <c r="K33" s="17">
        <v>200000</v>
      </c>
      <c r="L33" s="17">
        <v>500000</v>
      </c>
      <c r="M33" s="17">
        <v>1000000</v>
      </c>
      <c r="O33" s="17">
        <v>200000</v>
      </c>
      <c r="P33" s="17">
        <v>500000</v>
      </c>
      <c r="Q33" s="17">
        <v>1000000</v>
      </c>
      <c r="R33" s="24"/>
      <c r="S33" s="9"/>
      <c r="T33" s="9"/>
      <c r="U33" s="9"/>
      <c r="V33" s="9"/>
      <c r="X33" s="9"/>
      <c r="Y33" s="9"/>
      <c r="AA33" s="24"/>
      <c r="AB33" s="24"/>
      <c r="AC33" s="24"/>
      <c r="AD33" s="24"/>
      <c r="AE33" s="24"/>
      <c r="AF33" s="24"/>
      <c r="AG33" s="24"/>
      <c r="AH33" s="24"/>
    </row>
    <row r="34" spans="10:34">
      <c r="J34" s="55" t="str">
        <f t="shared" si="75"/>
        <v>2014 - 2015</v>
      </c>
      <c r="K34" s="17">
        <v>250000</v>
      </c>
      <c r="L34" s="17">
        <v>500000</v>
      </c>
      <c r="M34" s="17">
        <v>1000000</v>
      </c>
      <c r="O34" s="17">
        <v>250000</v>
      </c>
      <c r="P34" s="17">
        <v>500000</v>
      </c>
      <c r="Q34" s="17">
        <v>1000000</v>
      </c>
      <c r="R34" s="24"/>
      <c r="S34" s="9"/>
      <c r="T34" s="9"/>
      <c r="U34" s="9"/>
      <c r="V34" s="9"/>
      <c r="X34" s="9"/>
      <c r="Y34" s="9"/>
      <c r="AA34" s="24"/>
      <c r="AB34" s="24"/>
      <c r="AC34" s="24"/>
      <c r="AD34" s="24"/>
      <c r="AE34" s="24"/>
      <c r="AF34" s="24"/>
      <c r="AG34" s="24"/>
      <c r="AH34" s="24"/>
    </row>
    <row r="35" spans="10:34">
      <c r="J35" s="55" t="str">
        <f t="shared" si="75"/>
        <v>2015 - 2016</v>
      </c>
      <c r="K35" s="17">
        <v>250000</v>
      </c>
      <c r="L35" s="17">
        <v>500000</v>
      </c>
      <c r="M35" s="17">
        <v>1000000</v>
      </c>
      <c r="O35" s="17">
        <v>250000</v>
      </c>
      <c r="P35" s="17">
        <v>500000</v>
      </c>
      <c r="Q35" s="17">
        <v>1000000</v>
      </c>
      <c r="R35" s="24"/>
      <c r="S35" s="9"/>
      <c r="T35" s="9"/>
      <c r="U35" s="9"/>
      <c r="V35" s="9"/>
      <c r="X35" s="9"/>
      <c r="Y35" s="9"/>
      <c r="AA35" s="24"/>
      <c r="AB35" s="24"/>
      <c r="AC35" s="24"/>
      <c r="AD35" s="24"/>
      <c r="AE35" s="24"/>
      <c r="AF35" s="24"/>
      <c r="AG35" s="24"/>
      <c r="AH35" s="24"/>
    </row>
    <row r="36" spans="10:34">
      <c r="J36" s="55" t="str">
        <f t="shared" si="75"/>
        <v>2016 - 2017</v>
      </c>
      <c r="K36" s="17">
        <v>250000</v>
      </c>
      <c r="L36" s="17">
        <v>500000</v>
      </c>
      <c r="M36" s="17">
        <v>1000000</v>
      </c>
      <c r="N36" s="24"/>
      <c r="O36" s="17">
        <v>250000</v>
      </c>
      <c r="P36" s="17">
        <v>500000</v>
      </c>
      <c r="Q36" s="17">
        <v>1000000</v>
      </c>
      <c r="R36" s="24"/>
      <c r="S36" s="9"/>
      <c r="T36" s="9"/>
      <c r="U36" s="9"/>
      <c r="V36" s="9"/>
      <c r="X36" s="9"/>
      <c r="Y36" s="9"/>
      <c r="AA36" s="24"/>
      <c r="AB36" s="24"/>
      <c r="AC36" s="24"/>
      <c r="AD36" s="24"/>
      <c r="AE36" s="24"/>
      <c r="AF36" s="24"/>
      <c r="AG36" s="24"/>
      <c r="AH36" s="24"/>
    </row>
    <row r="37" spans="10:34">
      <c r="J37" s="55" t="str">
        <f t="shared" si="75"/>
        <v>2017 - 2018</v>
      </c>
      <c r="K37" s="17">
        <v>250000</v>
      </c>
      <c r="L37" s="17">
        <v>500000</v>
      </c>
      <c r="M37" s="17">
        <v>1000000</v>
      </c>
      <c r="O37" s="17">
        <v>250000</v>
      </c>
      <c r="P37" s="17">
        <v>500000</v>
      </c>
      <c r="Q37" s="17">
        <v>1000000</v>
      </c>
    </row>
    <row r="38" spans="10:34">
      <c r="J38" s="55" t="str">
        <f t="shared" si="75"/>
        <v>2018 - 2019</v>
      </c>
      <c r="K38" s="17">
        <v>250000</v>
      </c>
      <c r="L38" s="17">
        <v>500000</v>
      </c>
      <c r="M38" s="17">
        <v>1000000</v>
      </c>
      <c r="O38" s="17">
        <v>250000</v>
      </c>
      <c r="P38" s="17">
        <v>500000</v>
      </c>
      <c r="Q38" s="17">
        <v>1000000</v>
      </c>
    </row>
    <row r="39" spans="10:34">
      <c r="J39" s="55" t="str">
        <f t="shared" si="75"/>
        <v>2019 - 2020</v>
      </c>
      <c r="K39" s="17">
        <v>250000</v>
      </c>
      <c r="L39" s="17">
        <v>500000</v>
      </c>
      <c r="M39" s="17">
        <v>1000000</v>
      </c>
      <c r="O39" s="17">
        <v>250000</v>
      </c>
      <c r="P39" s="17">
        <v>500000</v>
      </c>
      <c r="Q39" s="17">
        <v>1000000</v>
      </c>
    </row>
    <row r="40" spans="10:34">
      <c r="J40" s="55" t="str">
        <f t="shared" si="75"/>
        <v>2020 - 2021</v>
      </c>
      <c r="K40" s="17">
        <v>250000</v>
      </c>
      <c r="L40" s="17">
        <v>500000</v>
      </c>
      <c r="M40" s="17">
        <v>1000000</v>
      </c>
      <c r="O40" s="17">
        <v>250000</v>
      </c>
      <c r="P40" s="17">
        <v>500000</v>
      </c>
      <c r="Q40" s="17">
        <v>1000000</v>
      </c>
    </row>
  </sheetData>
  <sheetProtection password="DEDB" sheet="1" objects="1" scenarios="1"/>
  <mergeCells count="15">
    <mergeCell ref="A1:G1"/>
    <mergeCell ref="A2:G2"/>
    <mergeCell ref="A3:A5"/>
    <mergeCell ref="B3:B4"/>
    <mergeCell ref="C3:C4"/>
    <mergeCell ref="D3:D4"/>
    <mergeCell ref="A25:G25"/>
    <mergeCell ref="F29:G29"/>
    <mergeCell ref="AA5:AC5"/>
    <mergeCell ref="AD5:AF5"/>
    <mergeCell ref="K24:M24"/>
    <mergeCell ref="O24:Q24"/>
    <mergeCell ref="T5:V5"/>
    <mergeCell ref="X5:Y5"/>
    <mergeCell ref="A24:G24"/>
  </mergeCells>
  <pageMargins left="0.39370078740157483" right="0.39370078740157483" top="0.51181102362204722" bottom="0.51181102362204722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DATA Entry</vt:lpstr>
      <vt:lpstr>Form 10 E</vt:lpstr>
      <vt:lpstr>Annexure I</vt:lpstr>
      <vt:lpstr>Table A</vt:lpstr>
      <vt:lpstr>'Annexure I'!Print_Area</vt:lpstr>
      <vt:lpstr>'Form 10 E'!Print_Area</vt:lpstr>
      <vt:lpstr>'Table A'!Print_Area</vt:lpstr>
    </vt:vector>
  </TitlesOfParts>
  <Company>muskan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utkarsh</dc:creator>
  <cp:lastModifiedBy>vinod</cp:lastModifiedBy>
  <cp:lastPrinted>2020-12-21T05:06:04Z</cp:lastPrinted>
  <dcterms:created xsi:type="dcterms:W3CDTF">2008-11-16T05:31:18Z</dcterms:created>
  <dcterms:modified xsi:type="dcterms:W3CDTF">2022-01-15T10:30:15Z</dcterms:modified>
</cp:coreProperties>
</file>