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1355" windowHeight="8700"/>
  </bookViews>
  <sheets>
    <sheet name="DATA Entry" sheetId="7" r:id="rId1"/>
    <sheet name="Form 10 E" sheetId="3" r:id="rId2"/>
    <sheet name="Annexure I" sheetId="4" r:id="rId3"/>
    <sheet name="Table A" sheetId="5" r:id="rId4"/>
  </sheets>
  <definedNames>
    <definedName name="_xlnm.Print_Area" localSheetId="2">'Annexure I'!$A$1:$E$47</definedName>
    <definedName name="_xlnm.Print_Area" localSheetId="1">'Form 10 E'!$A$1:$E$26</definedName>
    <definedName name="_xlnm.Print_Area" localSheetId="3">'Table A'!$A$1:$M$26</definedName>
  </definedNames>
  <calcPr calcId="124519"/>
</workbook>
</file>

<file path=xl/calcChain.xml><?xml version="1.0" encoding="utf-8"?>
<calcChain xmlns="http://schemas.openxmlformats.org/spreadsheetml/2006/main">
  <c r="AI20" i="5"/>
  <c r="AJ20" s="1"/>
  <c r="AH20"/>
  <c r="AE20"/>
  <c r="AF20" s="1"/>
  <c r="AG20" s="1"/>
  <c r="O20"/>
  <c r="R20" s="1"/>
  <c r="P20"/>
  <c r="V20" s="1"/>
  <c r="Q20"/>
  <c r="T20" s="1"/>
  <c r="S20"/>
  <c r="C21"/>
  <c r="D21"/>
  <c r="B21"/>
  <c r="B20"/>
  <c r="E20" s="1"/>
  <c r="E21" s="1"/>
  <c r="C20"/>
  <c r="D20"/>
  <c r="H20"/>
  <c r="I20" s="1"/>
  <c r="I21" s="1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C7"/>
  <c r="B7"/>
  <c r="E6" i="4"/>
  <c r="C9" s="1"/>
  <c r="D9" s="1"/>
  <c r="H21" i="5" l="1"/>
  <c r="J20"/>
  <c r="J21" s="1"/>
  <c r="F20"/>
  <c r="K20"/>
  <c r="K21" s="1"/>
  <c r="D18"/>
  <c r="D19"/>
  <c r="E9" i="4"/>
  <c r="G20" i="5" l="1"/>
  <c r="G21" s="1"/>
  <c r="F21"/>
  <c r="L20"/>
  <c r="L21" s="1"/>
  <c r="O3"/>
  <c r="C19" i="3"/>
  <c r="D5"/>
  <c r="D6"/>
  <c r="D4"/>
  <c r="M20" i="5" l="1"/>
  <c r="M21" s="1"/>
  <c r="O18"/>
  <c r="R18" s="1"/>
  <c r="Q18"/>
  <c r="P19"/>
  <c r="S19" s="1"/>
  <c r="P18"/>
  <c r="O19"/>
  <c r="R19" s="1"/>
  <c r="Q19"/>
  <c r="D17"/>
  <c r="D15"/>
  <c r="D13"/>
  <c r="D11"/>
  <c r="D9"/>
  <c r="D16"/>
  <c r="D14"/>
  <c r="D12"/>
  <c r="D10"/>
  <c r="D8"/>
  <c r="P13"/>
  <c r="O17"/>
  <c r="R17" s="1"/>
  <c r="Q17"/>
  <c r="T17" s="1"/>
  <c r="Q7"/>
  <c r="T7" s="1"/>
  <c r="Q8"/>
  <c r="T8" s="1"/>
  <c r="Q9"/>
  <c r="T9" s="1"/>
  <c r="Q10"/>
  <c r="T10" s="1"/>
  <c r="Q11"/>
  <c r="T11" s="1"/>
  <c r="Q12"/>
  <c r="T12" s="1"/>
  <c r="Q13"/>
  <c r="T13" s="1"/>
  <c r="Q14"/>
  <c r="T14" s="1"/>
  <c r="Q15"/>
  <c r="T15" s="1"/>
  <c r="Q16"/>
  <c r="T16" s="1"/>
  <c r="O8"/>
  <c r="R8" s="1"/>
  <c r="O10"/>
  <c r="R10" s="1"/>
  <c r="O12"/>
  <c r="R12" s="1"/>
  <c r="O14"/>
  <c r="R14" s="1"/>
  <c r="O16"/>
  <c r="R16" s="1"/>
  <c r="O7"/>
  <c r="R7" s="1"/>
  <c r="P7"/>
  <c r="P8"/>
  <c r="P9"/>
  <c r="P10"/>
  <c r="P11"/>
  <c r="P12"/>
  <c r="P14"/>
  <c r="P15"/>
  <c r="P16"/>
  <c r="P17"/>
  <c r="O9"/>
  <c r="R9" s="1"/>
  <c r="O11"/>
  <c r="R11" s="1"/>
  <c r="O13"/>
  <c r="R13" s="1"/>
  <c r="O15"/>
  <c r="R15" s="1"/>
  <c r="D7"/>
  <c r="T19" l="1"/>
  <c r="AE19" s="1"/>
  <c r="V19"/>
  <c r="U18"/>
  <c r="V18" s="1"/>
  <c r="S18"/>
  <c r="T18"/>
  <c r="S14"/>
  <c r="AH14" s="1"/>
  <c r="AJ14" s="1"/>
  <c r="H14" s="1"/>
  <c r="U14"/>
  <c r="V14" s="1"/>
  <c r="U11"/>
  <c r="V11" s="1"/>
  <c r="S11"/>
  <c r="U9"/>
  <c r="V9" s="1"/>
  <c r="S9"/>
  <c r="AE9" s="1"/>
  <c r="AG9" s="1"/>
  <c r="S7"/>
  <c r="AE7" s="1"/>
  <c r="AG7" s="1"/>
  <c r="E7" s="1"/>
  <c r="U7"/>
  <c r="V7" s="1"/>
  <c r="E5" i="4"/>
  <c r="E4" s="1"/>
  <c r="C10" s="1"/>
  <c r="D10" s="1"/>
  <c r="E10" i="3"/>
  <c r="U17" i="5"/>
  <c r="V17" s="1"/>
  <c r="S17"/>
  <c r="U15"/>
  <c r="V15" s="1"/>
  <c r="S15"/>
  <c r="AH15" s="1"/>
  <c r="S12"/>
  <c r="AH12" s="1"/>
  <c r="AJ12" s="1"/>
  <c r="H12" s="1"/>
  <c r="U12"/>
  <c r="V12" s="1"/>
  <c r="S10"/>
  <c r="AE10" s="1"/>
  <c r="AG10" s="1"/>
  <c r="U10"/>
  <c r="V10" s="1"/>
  <c r="S8"/>
  <c r="AE8" s="1"/>
  <c r="AG8" s="1"/>
  <c r="U8"/>
  <c r="V8" s="1"/>
  <c r="U13"/>
  <c r="V13" s="1"/>
  <c r="S13"/>
  <c r="AH13" s="1"/>
  <c r="AJ13" s="1"/>
  <c r="H13" s="1"/>
  <c r="U16"/>
  <c r="V16" s="1"/>
  <c r="S16"/>
  <c r="AE16" s="1"/>
  <c r="AH11"/>
  <c r="AJ11" s="1"/>
  <c r="H11" s="1"/>
  <c r="E10" l="1"/>
  <c r="F10" s="1"/>
  <c r="G10" s="1"/>
  <c r="E9"/>
  <c r="F9" s="1"/>
  <c r="G9" s="1"/>
  <c r="E8"/>
  <c r="F8" s="1"/>
  <c r="G8" s="1"/>
  <c r="AF19"/>
  <c r="AG19" s="1"/>
  <c r="AF16"/>
  <c r="AG16" s="1"/>
  <c r="AI15"/>
  <c r="AJ15" s="1"/>
  <c r="H15" s="1"/>
  <c r="AE11"/>
  <c r="AG11" s="1"/>
  <c r="AH19"/>
  <c r="AI19" s="1"/>
  <c r="AE18"/>
  <c r="AF18" s="1"/>
  <c r="AE14"/>
  <c r="AG14" s="1"/>
  <c r="AH18"/>
  <c r="AI18" s="1"/>
  <c r="F7"/>
  <c r="G7" s="1"/>
  <c r="AE12"/>
  <c r="AG12" s="1"/>
  <c r="AH17"/>
  <c r="AE15"/>
  <c r="AE13"/>
  <c r="AG13" s="1"/>
  <c r="AE17"/>
  <c r="I12"/>
  <c r="I14"/>
  <c r="D11" i="4"/>
  <c r="C11"/>
  <c r="I11" i="5"/>
  <c r="I13"/>
  <c r="I15"/>
  <c r="AH16"/>
  <c r="E19" l="1"/>
  <c r="F19" s="1"/>
  <c r="G19" s="1"/>
  <c r="E16"/>
  <c r="F16" s="1"/>
  <c r="G16" s="1"/>
  <c r="E14"/>
  <c r="K14" s="1"/>
  <c r="E13"/>
  <c r="K13" s="1"/>
  <c r="E12"/>
  <c r="K12" s="1"/>
  <c r="E11"/>
  <c r="K11" s="1"/>
  <c r="J13"/>
  <c r="AI17"/>
  <c r="AJ17" s="1"/>
  <c r="AF17"/>
  <c r="AG17" s="1"/>
  <c r="AF15"/>
  <c r="AG15" s="1"/>
  <c r="J11"/>
  <c r="AI16"/>
  <c r="AJ16" s="1"/>
  <c r="H16" s="1"/>
  <c r="K16" s="1"/>
  <c r="AJ18"/>
  <c r="H18" s="1"/>
  <c r="AG18"/>
  <c r="E18" s="1"/>
  <c r="AJ19"/>
  <c r="H19" s="1"/>
  <c r="K19" s="1"/>
  <c r="J15"/>
  <c r="J12"/>
  <c r="E10" i="4"/>
  <c r="E11" s="1"/>
  <c r="J14" i="5"/>
  <c r="AH9"/>
  <c r="AJ9" s="1"/>
  <c r="H9" s="1"/>
  <c r="K9" s="1"/>
  <c r="K18" l="1"/>
  <c r="E17"/>
  <c r="F17" s="1"/>
  <c r="G17" s="1"/>
  <c r="H17"/>
  <c r="I16"/>
  <c r="L16" s="1"/>
  <c r="M16" s="1"/>
  <c r="E15"/>
  <c r="K15" s="1"/>
  <c r="F14"/>
  <c r="F13"/>
  <c r="F12"/>
  <c r="F11"/>
  <c r="F18"/>
  <c r="I19"/>
  <c r="L19" s="1"/>
  <c r="M19" s="1"/>
  <c r="I18"/>
  <c r="I9"/>
  <c r="L9" s="1"/>
  <c r="M9" s="1"/>
  <c r="AH8"/>
  <c r="AJ8" s="1"/>
  <c r="H8" s="1"/>
  <c r="K8" s="1"/>
  <c r="J16" l="1"/>
  <c r="K17"/>
  <c r="I17"/>
  <c r="F15"/>
  <c r="L15" s="1"/>
  <c r="M15" s="1"/>
  <c r="G14"/>
  <c r="L14"/>
  <c r="M14" s="1"/>
  <c r="G13"/>
  <c r="L13"/>
  <c r="M13" s="1"/>
  <c r="G12"/>
  <c r="L12"/>
  <c r="M12" s="1"/>
  <c r="G11"/>
  <c r="L11"/>
  <c r="M11" s="1"/>
  <c r="L18"/>
  <c r="M18" s="1"/>
  <c r="J18"/>
  <c r="G18"/>
  <c r="J19"/>
  <c r="J9"/>
  <c r="I8"/>
  <c r="L8" s="1"/>
  <c r="M8" s="1"/>
  <c r="AH7"/>
  <c r="AJ7" s="1"/>
  <c r="H7" s="1"/>
  <c r="K7" s="1"/>
  <c r="L17" l="1"/>
  <c r="M17" s="1"/>
  <c r="J17"/>
  <c r="G15"/>
  <c r="J8"/>
  <c r="I7"/>
  <c r="AH10"/>
  <c r="AJ10" s="1"/>
  <c r="H10" l="1"/>
  <c r="K10" s="1"/>
  <c r="J7"/>
  <c r="L7"/>
  <c r="M7" s="1"/>
  <c r="I10" l="1"/>
  <c r="L10" s="1"/>
  <c r="M10" s="1"/>
  <c r="C13" i="4"/>
  <c r="D13" l="1"/>
  <c r="D15" s="1"/>
  <c r="D19" s="1"/>
  <c r="J10" i="5"/>
  <c r="E13" i="4"/>
  <c r="E15" s="1"/>
  <c r="E19" s="1"/>
  <c r="C15"/>
  <c r="C19" s="1"/>
</calcChain>
</file>

<file path=xl/sharedStrings.xml><?xml version="1.0" encoding="utf-8"?>
<sst xmlns="http://schemas.openxmlformats.org/spreadsheetml/2006/main" count="166" uniqueCount="131">
  <si>
    <t>TOTAL</t>
  </si>
  <si>
    <t>Signature of Official</t>
  </si>
  <si>
    <t>FORM NO. 10E</t>
  </si>
  <si>
    <t>[See rule 21AA]</t>
  </si>
  <si>
    <t>Name and address of the employee</t>
  </si>
  <si>
    <t>Permanent account number</t>
  </si>
  <si>
    <t>Residential status</t>
  </si>
  <si>
    <t>Rs.</t>
  </si>
  <si>
    <t>(a)</t>
  </si>
  <si>
    <t>Salary received in arrears or in advance in accordance with the
provisions of sub-rule (2) of rule 21A</t>
  </si>
  <si>
    <t>(b)</t>
  </si>
  <si>
    <t>Payment in the nature of gratuity in respect of past services,
extending over a period of not less than 5 years in accordance with the provisions of sub-rule (3) of rule 21A</t>
  </si>
  <si>
    <t xml:space="preserve">(c) </t>
  </si>
  <si>
    <t>Payment in the nature of compensation from the employer
or former employer at or in connection with termination of
employment after continuous service of not less than 3 years
or where the unexpired portion of term of employment is
also not less than 3 years in accordance with the provisions of
sub-rule (4) of rule 21A</t>
  </si>
  <si>
    <t>(d)</t>
  </si>
  <si>
    <t>Payment in commutation of pension in accordance with the
provisions of sub-rule (5)of rule 21A</t>
  </si>
  <si>
    <t>Detailed particulars of payments referred to above may be given in Annexure I, II, IIA, III or IV, as the case may be</t>
  </si>
  <si>
    <t>Signature of the employee</t>
  </si>
  <si>
    <t>Place: Delhi</t>
  </si>
  <si>
    <t>Date:</t>
  </si>
  <si>
    <t>VERIFICATION</t>
  </si>
  <si>
    <t>ANNEXURE I</t>
  </si>
  <si>
    <t>[See item 2 of Form No. 10E]</t>
  </si>
  <si>
    <t>ARREARS OR ADVANCE SALARY</t>
  </si>
  <si>
    <t>1.</t>
  </si>
  <si>
    <t>Total income (excluding salary received in arrears or advance):</t>
  </si>
  <si>
    <t>2.</t>
  </si>
  <si>
    <r>
      <rPr>
        <i/>
        <sz val="12"/>
        <color theme="1"/>
        <rFont val="Times New Roman"/>
        <family val="1"/>
      </rPr>
      <t>Salary</t>
    </r>
    <r>
      <rPr>
        <sz val="12"/>
        <color theme="1"/>
        <rFont val="Times New Roman"/>
        <family val="1"/>
      </rPr>
      <t xml:space="preserve"> received in arrears or advance:</t>
    </r>
  </si>
  <si>
    <t>3.</t>
  </si>
  <si>
    <t>Total income (as increased by salary received in arrears or advance):</t>
  </si>
  <si>
    <r>
      <t>[</t>
    </r>
    <r>
      <rPr>
        <i/>
        <sz val="12"/>
        <color theme="1"/>
        <rFont val="Times New Roman"/>
        <family val="1"/>
      </rPr>
      <t>Add</t>
    </r>
    <r>
      <rPr>
        <sz val="12"/>
        <color theme="1"/>
        <rFont val="Times New Roman"/>
        <family val="1"/>
      </rPr>
      <t xml:space="preserve"> item 1 and item 2]</t>
    </r>
  </si>
  <si>
    <t>Tax</t>
  </si>
  <si>
    <t>Cess</t>
  </si>
  <si>
    <t>Total Tax</t>
  </si>
  <si>
    <t>4.</t>
  </si>
  <si>
    <t>Tax on total income (as per item 3):</t>
  </si>
  <si>
    <t>5.</t>
  </si>
  <si>
    <t>Tax on total income (as per item 1):</t>
  </si>
  <si>
    <t>6.</t>
  </si>
  <si>
    <t>Tax on salary received in arrears or advance:</t>
  </si>
  <si>
    <t>[Difference of item 4 and item 5]</t>
  </si>
  <si>
    <t>7.</t>
  </si>
  <si>
    <t>Tax computed in accordance with Table “A”:</t>
  </si>
  <si>
    <t>[Brought from column 7 of Table “A”]</t>
  </si>
  <si>
    <t>8.</t>
  </si>
  <si>
    <t>Relief under section 89(1):</t>
  </si>
  <si>
    <t>[Indicate the difference between the amounts mentioned</t>
  </si>
  <si>
    <t>against items 6 and 7]</t>
  </si>
  <si>
    <t>NET TAX PAYABLE:</t>
  </si>
  <si>
    <t>TABLE “A”</t>
  </si>
  <si>
    <t>[See item 7 of Annexure I]</t>
  </si>
  <si>
    <t>Previous year(s)</t>
  </si>
  <si>
    <t>Tax on total income
[as per column (2)]</t>
  </si>
  <si>
    <t>Tax on total income
[as per column (4)]</t>
  </si>
  <si>
    <t>Difference in Tax
[Amount under
column (6) minus
amount under
column (5)]</t>
  </si>
  <si>
    <t>(Rs.)</t>
  </si>
  <si>
    <t>2005 - 2006</t>
  </si>
  <si>
    <t>2006 - 2007</t>
  </si>
  <si>
    <t>2007 - 2008</t>
  </si>
  <si>
    <t>2008 - 2009</t>
  </si>
  <si>
    <t>Note: In this Table, details of salary received in arrears or advance relating to different previous years may be furnished.</t>
  </si>
  <si>
    <t>N. A.</t>
  </si>
  <si>
    <t>ANNEXURE - I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</si>
  <si>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</si>
  <si>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</si>
  <si>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</si>
  <si>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</si>
  <si>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</si>
  <si>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</si>
  <si>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</si>
  <si>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FINANCIAL YEAR</t>
  </si>
  <si>
    <t>Verified today, the _________________ day of _________________ 20 ___.</t>
  </si>
  <si>
    <t>Ed. Cess</t>
  </si>
  <si>
    <t>RESIDENT</t>
  </si>
  <si>
    <t>I,</t>
  </si>
  <si>
    <t>, do hereby declare that what is stated above is true</t>
  </si>
  <si>
    <t>to the best of my knowledge and belief.</t>
  </si>
  <si>
    <t>Name</t>
  </si>
  <si>
    <t>Address</t>
  </si>
  <si>
    <t>PAN No.</t>
  </si>
  <si>
    <t>Arrear for FY 2005 - 2006</t>
  </si>
  <si>
    <t>Arrear for FY 2006 - 2007</t>
  </si>
  <si>
    <t>Arrear for FY 2007 - 2008</t>
  </si>
  <si>
    <t>Arrear for FY 2008 - 2009</t>
  </si>
  <si>
    <t>Arrear for FY 2009 - 2010</t>
  </si>
  <si>
    <t>Arrear for FY 2010 - 2011</t>
  </si>
  <si>
    <t>Arrear for FY 2011 - 2012</t>
  </si>
  <si>
    <t>Arrear for FY 2012 - 2013</t>
  </si>
  <si>
    <t>Arrear for FY 2013 - 2014</t>
  </si>
  <si>
    <t>Arrear for FY 2014 - 2015</t>
  </si>
  <si>
    <t>Arrear for FY 2015 - 2016</t>
  </si>
  <si>
    <t>Gender (Male/Female)</t>
  </si>
  <si>
    <t>EMPLOYEE DETAIL</t>
  </si>
  <si>
    <t>ARREAR DETAIL</t>
  </si>
  <si>
    <t>AMOUNT OF ARREAR</t>
  </si>
  <si>
    <t>Previous Tax</t>
  </si>
  <si>
    <t>Present Tax</t>
  </si>
  <si>
    <t>Male</t>
  </si>
  <si>
    <t>Female</t>
  </si>
  <si>
    <t>INSTRUCTIONS TO USE:</t>
  </si>
  <si>
    <t>1. Fill ALL details in this Sheet.</t>
  </si>
  <si>
    <t>Arrear for FY 2016 - 2017</t>
  </si>
  <si>
    <t>Arrear for FY 2017 - 2018</t>
  </si>
  <si>
    <t>2016 - 2017</t>
  </si>
  <si>
    <t>2017 - 2018</t>
  </si>
  <si>
    <t>TAX RATES</t>
  </si>
  <si>
    <t>30\%</t>
  </si>
  <si>
    <t>I</t>
  </si>
  <si>
    <t>II</t>
  </si>
  <si>
    <t>T1</t>
  </si>
  <si>
    <t>T2</t>
  </si>
  <si>
    <t>TR1</t>
  </si>
  <si>
    <t>TR2</t>
  </si>
  <si>
    <t>TR3</t>
  </si>
  <si>
    <t>REBATE 87A</t>
  </si>
  <si>
    <t>Range</t>
  </si>
  <si>
    <t>Rebate</t>
  </si>
  <si>
    <t>TAXABLE INCOME</t>
  </si>
  <si>
    <t>2. Take Print of Form 10E, Annexure I and Table A.</t>
  </si>
  <si>
    <t>Form for furnishing particulars of Income under section 192(2A) for the year ending 31st March, 2019 for claiming relief under section 89(1) by a Government servant or an employee in a company, co-operative society, local authority, university, institution, association or body.</t>
  </si>
  <si>
    <t>Particulars of income referred to in rule 21A of the Income-tax Rules, 1962,
during the previous year relevant to assessment year 2019-2020</t>
  </si>
  <si>
    <t>PLEASE CHECK ALL CALCULATIONS MANUALLY. THIS UTILITY IS FOR INFORMATION PURPOSE ONLY.</t>
  </si>
  <si>
    <t>Total income of the relevant previous year</t>
  </si>
  <si>
    <t>Salary received in arrears or advance relating to the relevant previous year as mentioned in column (1)</t>
  </si>
  <si>
    <t>I. Tax</t>
  </si>
  <si>
    <t>E. Cess</t>
  </si>
  <si>
    <t>Total income (as increased by salary received in arrears or advance) of the relevant previous year mentioned in column 1 [Add columns (2) &amp; (3)]</t>
  </si>
  <si>
    <t>Please Select from the LIST</t>
  </si>
  <si>
    <t>Arrear for FY 2018 - 2019</t>
  </si>
  <si>
    <r>
      <t xml:space="preserve">TOTAL TEXABLE INCOME FOR CURRENT YEAR </t>
    </r>
    <r>
      <rPr>
        <b/>
        <sz val="10"/>
        <color rgb="FF0000CC"/>
        <rFont val="Verdana"/>
        <family val="2"/>
      </rPr>
      <t>2019-20</t>
    </r>
    <r>
      <rPr>
        <b/>
        <sz val="10"/>
        <rFont val="Verdana"/>
        <family val="2"/>
      </rPr>
      <t xml:space="preserve">
</t>
    </r>
    <r>
      <rPr>
        <b/>
        <sz val="12"/>
        <color rgb="FFFF0000"/>
        <rFont val="Calibri"/>
        <family val="2"/>
        <scheme val="minor"/>
      </rPr>
      <t>(INCLUDING TOTAL ARREAR)</t>
    </r>
  </si>
  <si>
    <t>2018 - 2019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</si>
</sst>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Verdana"/>
      <family val="2"/>
    </font>
    <font>
      <b/>
      <u/>
      <sz val="10"/>
      <name val="Verdana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Verdana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Verdana"/>
      <family val="2"/>
    </font>
    <font>
      <b/>
      <sz val="14"/>
      <name val="Times New Roman"/>
      <family val="1"/>
    </font>
    <font>
      <b/>
      <sz val="14"/>
      <color theme="0"/>
      <name val="Bookman Old Style"/>
      <family val="1"/>
    </font>
    <font>
      <sz val="11"/>
      <color theme="1"/>
      <name val="Times New Roman"/>
      <family val="1"/>
    </font>
    <font>
      <b/>
      <sz val="14"/>
      <color theme="9" tint="-0.499984740745262"/>
      <name val="Verdana"/>
      <family val="2"/>
    </font>
    <font>
      <b/>
      <sz val="12"/>
      <color theme="9" tint="-0.499984740745262"/>
      <name val="Calibri"/>
      <family val="2"/>
      <scheme val="minor"/>
    </font>
    <font>
      <b/>
      <sz val="18"/>
      <color rgb="FF00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Verdana"/>
      <family val="2"/>
    </font>
    <font>
      <b/>
      <sz val="10"/>
      <color rgb="FF0000CC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00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vertical="center"/>
      <protection locked="0"/>
    </xf>
    <xf numFmtId="0" fontId="15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Fill="1" applyAlignment="1" applyProtection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21" fillId="0" borderId="1" xfId="0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center"/>
    </xf>
    <xf numFmtId="0" fontId="0" fillId="0" borderId="0" xfId="0" quotePrefix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</xf>
    <xf numFmtId="3" fontId="10" fillId="0" borderId="3" xfId="0" applyNumberFormat="1" applyFont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3" fontId="10" fillId="0" borderId="2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top"/>
    </xf>
    <xf numFmtId="3" fontId="6" fillId="0" borderId="0" xfId="0" applyNumberFormat="1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3" fontId="9" fillId="0" borderId="0" xfId="0" applyNumberFormat="1" applyFont="1" applyBorder="1" applyAlignment="1" applyProtection="1">
      <alignment vertical="center"/>
    </xf>
    <xf numFmtId="3" fontId="6" fillId="0" borderId="0" xfId="0" applyNumberFormat="1" applyFont="1" applyBorder="1" applyAlignment="1" applyProtection="1">
      <alignment vertical="center"/>
    </xf>
    <xf numFmtId="3" fontId="9" fillId="0" borderId="2" xfId="0" applyNumberFormat="1" applyFont="1" applyBorder="1" applyAlignment="1" applyProtection="1">
      <alignment vertical="center"/>
    </xf>
    <xf numFmtId="3" fontId="6" fillId="0" borderId="2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right" vertical="center"/>
      <protection locked="0"/>
    </xf>
    <xf numFmtId="0" fontId="16" fillId="0" borderId="1" xfId="0" applyFont="1" applyFill="1" applyBorder="1" applyAlignment="1" applyProtection="1">
      <alignment horizontal="right" vertical="center"/>
      <protection locked="0"/>
    </xf>
    <xf numFmtId="1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vertical="center"/>
    </xf>
    <xf numFmtId="1" fontId="26" fillId="0" borderId="1" xfId="0" applyNumberFormat="1" applyFont="1" applyBorder="1" applyAlignment="1">
      <alignment vertical="center"/>
    </xf>
    <xf numFmtId="1" fontId="26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8" fillId="2" borderId="1" xfId="0" applyFont="1" applyFill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9" fillId="0" borderId="0" xfId="0" applyFont="1" applyBorder="1" applyAlignment="1" applyProtection="1">
      <alignment horizontal="left" vertical="top"/>
    </xf>
    <xf numFmtId="0" fontId="13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9900CC"/>
      <color rgb="FFCC00CC"/>
      <color rgb="FF00FFFF"/>
      <color rgb="FFFFFF00"/>
      <color rgb="FF00FF00"/>
      <color rgb="FF333399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Annexure I'!A1"/><Relationship Id="rId2" Type="http://schemas.openxmlformats.org/officeDocument/2006/relationships/image" Target="../media/image1.jpeg"/><Relationship Id="rId1" Type="http://schemas.openxmlformats.org/officeDocument/2006/relationships/hyperlink" Target="#'Form 10 E'!A1"/><Relationship Id="rId6" Type="http://schemas.openxmlformats.org/officeDocument/2006/relationships/image" Target="../media/image3.jpeg"/><Relationship Id="rId5" Type="http://schemas.openxmlformats.org/officeDocument/2006/relationships/hyperlink" Target="#'Table A'!A1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DATA Entry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DATA Entry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#'DATA Ent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85725</xdr:rowOff>
    </xdr:from>
    <xdr:to>
      <xdr:col>0</xdr:col>
      <xdr:colOff>1781175</xdr:colOff>
      <xdr:row>15</xdr:row>
      <xdr:rowOff>211455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09575" y="3562350"/>
          <a:ext cx="1371600" cy="41148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 10E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2085975</xdr:colOff>
      <xdr:row>14</xdr:row>
      <xdr:rowOff>85725</xdr:rowOff>
    </xdr:from>
    <xdr:to>
      <xdr:col>1</xdr:col>
      <xdr:colOff>1076325</xdr:colOff>
      <xdr:row>15</xdr:row>
      <xdr:rowOff>211455</xdr:rowOff>
    </xdr:to>
    <xdr:sp macro="" textlink="">
      <xdr:nvSpPr>
        <xdr:cNvPr id="3" name="TextBox 2">
          <a:hlinkClick xmlns:r="http://schemas.openxmlformats.org/officeDocument/2006/relationships" r:id="rId3"/>
        </xdr:cNvPr>
        <xdr:cNvSpPr txBox="1"/>
      </xdr:nvSpPr>
      <xdr:spPr>
        <a:xfrm>
          <a:off x="2085975" y="3562350"/>
          <a:ext cx="1371600" cy="411480"/>
        </a:xfrm>
        <a:prstGeom prst="rect">
          <a:avLst/>
        </a:prstGeom>
        <a:blipFill>
          <a:blip xmlns:r="http://schemas.openxmlformats.org/officeDocument/2006/relationships" r:embed="rId4"/>
          <a:tile tx="0" ty="0" sx="100000" sy="100000" flip="none" algn="tl"/>
        </a:blipFill>
        <a:ln w="19050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Annexure I</a:t>
          </a:r>
        </a:p>
      </xdr:txBody>
    </xdr:sp>
    <xdr:clientData/>
  </xdr:twoCellAnchor>
  <xdr:twoCellAnchor>
    <xdr:from>
      <xdr:col>1</xdr:col>
      <xdr:colOff>1362075</xdr:colOff>
      <xdr:row>14</xdr:row>
      <xdr:rowOff>95250</xdr:rowOff>
    </xdr:from>
    <xdr:to>
      <xdr:col>1</xdr:col>
      <xdr:colOff>2733675</xdr:colOff>
      <xdr:row>15</xdr:row>
      <xdr:rowOff>220980</xdr:rowOff>
    </xdr:to>
    <xdr:sp macro="" textlink="">
      <xdr:nvSpPr>
        <xdr:cNvPr id="4" name="TextBox 3">
          <a:hlinkClick xmlns:r="http://schemas.openxmlformats.org/officeDocument/2006/relationships" r:id="rId5"/>
        </xdr:cNvPr>
        <xdr:cNvSpPr txBox="1"/>
      </xdr:nvSpPr>
      <xdr:spPr>
        <a:xfrm>
          <a:off x="3743325" y="3571875"/>
          <a:ext cx="1371600" cy="411480"/>
        </a:xfrm>
        <a:prstGeom prst="rect">
          <a:avLst/>
        </a:prstGeom>
        <a:blipFill>
          <a:blip xmlns:r="http://schemas.openxmlformats.org/officeDocument/2006/relationships" r:embed="rId6"/>
          <a:tile tx="0" ty="0" sx="100000" sy="100000" flip="none" algn="tl"/>
        </a:blipFill>
        <a:ln w="19050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Table 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8</xdr:col>
      <xdr:colOff>152400</xdr:colOff>
      <xdr:row>2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896100" y="285750"/>
          <a:ext cx="1371600" cy="45720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8</xdr:col>
      <xdr:colOff>152400</xdr:colOff>
      <xdr:row>2</xdr:row>
      <xdr:rowOff>171450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705600" y="285750"/>
          <a:ext cx="1371600" cy="457200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BACK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333375</xdr:colOff>
      <xdr:row>1</xdr:row>
      <xdr:rowOff>0</xdr:rowOff>
    </xdr:from>
    <xdr:to>
      <xdr:col>38</xdr:col>
      <xdr:colOff>152400</xdr:colOff>
      <xdr:row>1</xdr:row>
      <xdr:rowOff>371475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10182225" y="238125"/>
          <a:ext cx="1038225" cy="371475"/>
        </a:xfrm>
        <a:prstGeom prst="rect">
          <a:avLst/>
        </a:prstGeom>
        <a:blipFill>
          <a:blip xmlns:r="http://schemas.openxmlformats.org/officeDocument/2006/relationships" r:embed="rId2"/>
          <a:tile tx="0" ty="0" sx="100000" sy="100000" flip="none" algn="tl"/>
        </a:blip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400" b="1">
              <a:latin typeface="Times New Roman" pitchFamily="18" charset="0"/>
              <a:cs typeface="Times New Roman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1"/>
  <sheetViews>
    <sheetView tabSelected="1" workbookViewId="0">
      <selection activeCell="B3" sqref="B3"/>
    </sheetView>
  </sheetViews>
  <sheetFormatPr defaultRowHeight="12.75"/>
  <cols>
    <col min="1" max="1" width="35.7109375" style="26" customWidth="1"/>
    <col min="2" max="2" width="47.140625" style="26" customWidth="1"/>
    <col min="3" max="3" width="4.28515625" style="26" customWidth="1"/>
    <col min="4" max="4" width="27.140625" style="26" customWidth="1"/>
    <col min="5" max="6" width="24.28515625" style="26" customWidth="1"/>
    <col min="7" max="7" width="11.42578125" style="26" customWidth="1"/>
    <col min="8" max="8" width="12.7109375" style="26" customWidth="1"/>
    <col min="9" max="16384" width="9.140625" style="26"/>
  </cols>
  <sheetData>
    <row r="1" spans="1:8" ht="30" customHeight="1">
      <c r="A1" s="69" t="s">
        <v>121</v>
      </c>
      <c r="B1" s="69"/>
      <c r="C1" s="69"/>
      <c r="D1" s="69"/>
      <c r="E1" s="69"/>
      <c r="F1" s="69"/>
    </row>
    <row r="2" spans="1:8" ht="26.25" customHeight="1">
      <c r="A2" s="71" t="s">
        <v>92</v>
      </c>
      <c r="B2" s="71"/>
      <c r="D2" s="71" t="s">
        <v>93</v>
      </c>
      <c r="E2" s="71"/>
      <c r="F2" s="71"/>
    </row>
    <row r="3" spans="1:8" ht="22.5" customHeight="1">
      <c r="A3" s="27" t="s">
        <v>77</v>
      </c>
      <c r="B3" s="33"/>
      <c r="D3" s="60" t="s">
        <v>70</v>
      </c>
      <c r="E3" s="61" t="s">
        <v>117</v>
      </c>
      <c r="F3" s="60" t="s">
        <v>94</v>
      </c>
    </row>
    <row r="4" spans="1:8" ht="22.5" customHeight="1">
      <c r="A4" s="78" t="s">
        <v>78</v>
      </c>
      <c r="B4" s="76"/>
      <c r="D4" s="37" t="s">
        <v>80</v>
      </c>
      <c r="E4" s="39"/>
      <c r="F4" s="40"/>
      <c r="H4" s="29"/>
    </row>
    <row r="5" spans="1:8" ht="22.5" customHeight="1">
      <c r="A5" s="79"/>
      <c r="B5" s="77"/>
      <c r="D5" s="37" t="s">
        <v>81</v>
      </c>
      <c r="E5" s="39"/>
      <c r="F5" s="40"/>
      <c r="H5" s="29"/>
    </row>
    <row r="6" spans="1:8" ht="22.5" customHeight="1">
      <c r="A6" s="27" t="s">
        <v>79</v>
      </c>
      <c r="B6" s="33"/>
      <c r="D6" s="37" t="s">
        <v>82</v>
      </c>
      <c r="E6" s="62"/>
      <c r="F6" s="62"/>
      <c r="H6" s="38"/>
    </row>
    <row r="7" spans="1:8" ht="22.5" customHeight="1">
      <c r="A7" s="27" t="s">
        <v>91</v>
      </c>
      <c r="B7" s="24" t="s">
        <v>127</v>
      </c>
      <c r="D7" s="37" t="s">
        <v>83</v>
      </c>
      <c r="E7" s="62"/>
      <c r="F7" s="62"/>
      <c r="H7" s="38"/>
    </row>
    <row r="8" spans="1:8" ht="22.5" customHeight="1">
      <c r="A8" s="109" t="s">
        <v>129</v>
      </c>
      <c r="B8" s="72"/>
      <c r="D8" s="37" t="s">
        <v>84</v>
      </c>
      <c r="E8" s="63"/>
      <c r="F8" s="62"/>
      <c r="H8" s="38"/>
    </row>
    <row r="9" spans="1:8" ht="22.5" customHeight="1">
      <c r="A9" s="110"/>
      <c r="B9" s="72"/>
      <c r="D9" s="37" t="s">
        <v>85</v>
      </c>
      <c r="E9" s="62"/>
      <c r="F9" s="62"/>
      <c r="H9" s="38"/>
    </row>
    <row r="10" spans="1:8" ht="22.5" customHeight="1">
      <c r="D10" s="37" t="s">
        <v>86</v>
      </c>
      <c r="E10" s="62"/>
      <c r="F10" s="62"/>
      <c r="H10" s="38"/>
    </row>
    <row r="11" spans="1:8" ht="22.5" customHeight="1">
      <c r="A11" s="73" t="s">
        <v>99</v>
      </c>
      <c r="B11" s="73"/>
      <c r="D11" s="37" t="s">
        <v>87</v>
      </c>
      <c r="E11" s="62"/>
      <c r="F11" s="62"/>
      <c r="H11" s="38"/>
    </row>
    <row r="12" spans="1:8" ht="22.5" customHeight="1">
      <c r="A12" s="74" t="s">
        <v>100</v>
      </c>
      <c r="B12" s="74"/>
      <c r="D12" s="37" t="s">
        <v>88</v>
      </c>
      <c r="E12" s="62"/>
      <c r="F12" s="62"/>
      <c r="H12" s="28"/>
    </row>
    <row r="13" spans="1:8" ht="22.5" customHeight="1">
      <c r="A13" s="74" t="s">
        <v>118</v>
      </c>
      <c r="B13" s="74"/>
      <c r="D13" s="37" t="s">
        <v>89</v>
      </c>
      <c r="E13" s="62"/>
      <c r="F13" s="62"/>
      <c r="H13" s="28"/>
    </row>
    <row r="14" spans="1:8" ht="22.5" customHeight="1">
      <c r="A14" s="75"/>
      <c r="B14" s="75"/>
      <c r="D14" s="37" t="s">
        <v>90</v>
      </c>
      <c r="E14" s="62"/>
      <c r="F14" s="62"/>
    </row>
    <row r="15" spans="1:8" ht="22.5" customHeight="1">
      <c r="A15" s="70"/>
      <c r="B15" s="70"/>
      <c r="D15" s="37" t="s">
        <v>101</v>
      </c>
      <c r="E15" s="62"/>
      <c r="F15" s="62"/>
    </row>
    <row r="16" spans="1:8" ht="22.5" customHeight="1">
      <c r="A16" s="70"/>
      <c r="B16" s="70"/>
      <c r="D16" s="37" t="s">
        <v>102</v>
      </c>
      <c r="E16" s="62"/>
      <c r="F16" s="62"/>
    </row>
    <row r="17" spans="4:6" ht="22.5" customHeight="1">
      <c r="D17" s="37" t="s">
        <v>128</v>
      </c>
      <c r="E17" s="62"/>
      <c r="F17" s="62"/>
    </row>
    <row r="19" spans="4:6" ht="18.75" customHeight="1"/>
    <row r="20" spans="4:6" ht="18.75" customHeight="1"/>
    <row r="21" spans="4:6" ht="18.75" customHeight="1"/>
  </sheetData>
  <sheetProtection password="DEDB" sheet="1" objects="1" scenarios="1"/>
  <mergeCells count="13">
    <mergeCell ref="A1:F1"/>
    <mergeCell ref="A16:B16"/>
    <mergeCell ref="A2:B2"/>
    <mergeCell ref="D2:F2"/>
    <mergeCell ref="B8:B9"/>
    <mergeCell ref="A8:A9"/>
    <mergeCell ref="A11:B11"/>
    <mergeCell ref="A12:B12"/>
    <mergeCell ref="A13:B13"/>
    <mergeCell ref="A14:B14"/>
    <mergeCell ref="A15:B15"/>
    <mergeCell ref="B4:B5"/>
    <mergeCell ref="A4:A5"/>
  </mergeCells>
  <dataValidations count="1">
    <dataValidation type="list" allowBlank="1" showInputMessage="1" showErrorMessage="1" sqref="B7">
      <formula1>"Please Select from the LIST, Male, Female"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workbookViewId="0">
      <selection activeCell="G4" sqref="G4"/>
    </sheetView>
  </sheetViews>
  <sheetFormatPr defaultRowHeight="12.75"/>
  <cols>
    <col min="1" max="1" width="5.7109375" style="4" customWidth="1"/>
    <col min="2" max="2" width="5.7109375" style="3" customWidth="1"/>
    <col min="3" max="3" width="30" style="2" customWidth="1"/>
    <col min="4" max="4" width="31.42578125" style="2" customWidth="1"/>
    <col min="5" max="5" width="21.42578125" style="2" customWidth="1"/>
    <col min="6" max="9" width="9.140625" style="2"/>
    <col min="10" max="12" width="9.140625" style="2" customWidth="1"/>
    <col min="13" max="16384" width="9.140625" style="2"/>
  </cols>
  <sheetData>
    <row r="1" spans="1:5" ht="22.5" customHeight="1">
      <c r="A1" s="89" t="s">
        <v>2</v>
      </c>
      <c r="B1" s="89"/>
      <c r="C1" s="89"/>
      <c r="D1" s="89"/>
      <c r="E1" s="89"/>
    </row>
    <row r="2" spans="1:5" ht="22.5" customHeight="1">
      <c r="A2" s="90" t="s">
        <v>3</v>
      </c>
      <c r="B2" s="90"/>
      <c r="C2" s="90"/>
      <c r="D2" s="90"/>
      <c r="E2" s="90"/>
    </row>
    <row r="3" spans="1:5" ht="75" customHeight="1">
      <c r="A3" s="91" t="s">
        <v>119</v>
      </c>
      <c r="B3" s="91"/>
      <c r="C3" s="91"/>
      <c r="D3" s="91"/>
      <c r="E3" s="91"/>
    </row>
    <row r="4" spans="1:5" s="1" customFormat="1" ht="18.75" customHeight="1">
      <c r="A4" s="85">
        <v>1</v>
      </c>
      <c r="B4" s="85" t="s">
        <v>4</v>
      </c>
      <c r="C4" s="85"/>
      <c r="D4" s="92" t="str">
        <f>IF(('DATA Entry'!B3=0),"",'DATA Entry'!B3)</f>
        <v/>
      </c>
      <c r="E4" s="93"/>
    </row>
    <row r="5" spans="1:5" s="1" customFormat="1" ht="52.5" customHeight="1">
      <c r="A5" s="85"/>
      <c r="B5" s="85"/>
      <c r="C5" s="85"/>
      <c r="D5" s="83" t="str">
        <f>IF(('DATA Entry'!B4=0),"",'DATA Entry'!B4)</f>
        <v/>
      </c>
      <c r="E5" s="85"/>
    </row>
    <row r="6" spans="1:5" s="1" customFormat="1" ht="22.5" customHeight="1">
      <c r="A6" s="30">
        <v>2</v>
      </c>
      <c r="B6" s="80" t="s">
        <v>5</v>
      </c>
      <c r="C6" s="80"/>
      <c r="D6" s="81" t="str">
        <f>IF(('DATA Entry'!B6=0),"",'DATA Entry'!B6)</f>
        <v/>
      </c>
      <c r="E6" s="82"/>
    </row>
    <row r="7" spans="1:5" s="1" customFormat="1" ht="22.5" customHeight="1">
      <c r="A7" s="30">
        <v>3</v>
      </c>
      <c r="B7" s="80" t="s">
        <v>6</v>
      </c>
      <c r="C7" s="80"/>
      <c r="D7" s="80" t="s">
        <v>73</v>
      </c>
      <c r="E7" s="80"/>
    </row>
    <row r="8" spans="1:5" s="1" customFormat="1" ht="52.5" customHeight="1">
      <c r="A8" s="86" t="s">
        <v>120</v>
      </c>
      <c r="B8" s="87"/>
      <c r="C8" s="87"/>
      <c r="D8" s="87"/>
      <c r="E8" s="87"/>
    </row>
    <row r="9" spans="1:5" s="1" customFormat="1" ht="14.25">
      <c r="A9" s="30"/>
      <c r="B9" s="5"/>
      <c r="E9" s="6" t="s">
        <v>7</v>
      </c>
    </row>
    <row r="10" spans="1:5" s="1" customFormat="1" ht="37.5" customHeight="1">
      <c r="A10" s="31">
        <v>1</v>
      </c>
      <c r="B10" s="31" t="s">
        <v>8</v>
      </c>
      <c r="C10" s="83" t="s">
        <v>9</v>
      </c>
      <c r="D10" s="85"/>
      <c r="E10" s="15">
        <f>'Table A'!C21</f>
        <v>0</v>
      </c>
    </row>
    <row r="11" spans="1:5" s="1" customFormat="1" ht="45" customHeight="1">
      <c r="A11" s="31"/>
      <c r="B11" s="31" t="s">
        <v>10</v>
      </c>
      <c r="C11" s="83" t="s">
        <v>11</v>
      </c>
      <c r="D11" s="85"/>
      <c r="E11" s="14" t="s">
        <v>61</v>
      </c>
    </row>
    <row r="12" spans="1:5" s="1" customFormat="1" ht="82.5" customHeight="1">
      <c r="A12" s="31"/>
      <c r="B12" s="31" t="s">
        <v>12</v>
      </c>
      <c r="C12" s="83" t="s">
        <v>13</v>
      </c>
      <c r="D12" s="85"/>
      <c r="E12" s="14" t="s">
        <v>61</v>
      </c>
    </row>
    <row r="13" spans="1:5" s="1" customFormat="1" ht="37.5" customHeight="1">
      <c r="A13" s="31"/>
      <c r="B13" s="31" t="s">
        <v>14</v>
      </c>
      <c r="C13" s="83" t="s">
        <v>15</v>
      </c>
      <c r="D13" s="85"/>
      <c r="E13" s="14" t="s">
        <v>61</v>
      </c>
    </row>
    <row r="14" spans="1:5" s="1" customFormat="1" ht="37.5" customHeight="1">
      <c r="A14" s="31">
        <v>2</v>
      </c>
      <c r="B14" s="83" t="s">
        <v>16</v>
      </c>
      <c r="C14" s="83"/>
      <c r="D14" s="83"/>
      <c r="E14" s="15" t="s">
        <v>62</v>
      </c>
    </row>
    <row r="15" spans="1:5" s="1" customFormat="1" ht="18.75" customHeight="1">
      <c r="A15" s="30"/>
      <c r="B15" s="5"/>
    </row>
    <row r="16" spans="1:5" s="1" customFormat="1" ht="18.75" customHeight="1">
      <c r="A16" s="30"/>
      <c r="B16" s="5"/>
    </row>
    <row r="17" spans="1:11" s="1" customFormat="1" ht="18.75" customHeight="1">
      <c r="A17" s="30"/>
      <c r="B17" s="5"/>
      <c r="E17" s="7" t="s">
        <v>17</v>
      </c>
    </row>
    <row r="18" spans="1:11" s="1" customFormat="1" ht="37.5" customHeight="1">
      <c r="A18" s="84" t="s">
        <v>20</v>
      </c>
      <c r="B18" s="84"/>
      <c r="C18" s="84"/>
      <c r="D18" s="84"/>
      <c r="E18" s="84"/>
    </row>
    <row r="19" spans="1:11" s="1" customFormat="1" ht="18.75" customHeight="1">
      <c r="B19" s="22" t="s">
        <v>74</v>
      </c>
      <c r="C19" s="23" t="str">
        <f>IF(('DATA Entry'!B3=0),"",'DATA Entry'!B3)</f>
        <v/>
      </c>
      <c r="D19" s="83" t="s">
        <v>75</v>
      </c>
      <c r="E19" s="83"/>
    </row>
    <row r="20" spans="1:11" s="1" customFormat="1" ht="22.5" customHeight="1">
      <c r="B20" s="88" t="s">
        <v>76</v>
      </c>
      <c r="C20" s="88"/>
      <c r="D20" s="88"/>
      <c r="E20" s="88"/>
    </row>
    <row r="21" spans="1:11" s="1" customFormat="1" ht="18.75" customHeight="1">
      <c r="A21" s="30"/>
      <c r="B21" s="5"/>
      <c r="K21" s="30"/>
    </row>
    <row r="22" spans="1:11" s="1" customFormat="1" ht="18.75" customHeight="1">
      <c r="A22" s="30"/>
      <c r="B22" s="80" t="s">
        <v>71</v>
      </c>
      <c r="C22" s="80"/>
      <c r="D22" s="80"/>
      <c r="E22" s="80"/>
    </row>
    <row r="23" spans="1:11" s="1" customFormat="1" ht="18.75" customHeight="1">
      <c r="A23" s="30"/>
      <c r="B23" s="5"/>
    </row>
    <row r="24" spans="1:11" s="1" customFormat="1" ht="18.75" customHeight="1">
      <c r="A24" s="30"/>
      <c r="B24" s="30" t="s">
        <v>18</v>
      </c>
    </row>
    <row r="25" spans="1:11" s="1" customFormat="1" ht="18.75" customHeight="1">
      <c r="A25" s="30"/>
      <c r="B25" s="30" t="s">
        <v>19</v>
      </c>
    </row>
    <row r="26" spans="1:11" s="1" customFormat="1" ht="18.75" customHeight="1">
      <c r="A26" s="30"/>
      <c r="B26" s="5"/>
      <c r="E26" s="7" t="s">
        <v>17</v>
      </c>
    </row>
    <row r="27" spans="1:11" s="1" customFormat="1" ht="18.75" customHeight="1">
      <c r="A27" s="30"/>
      <c r="B27" s="5"/>
    </row>
    <row r="28" spans="1:11" s="1" customFormat="1" ht="18.75" customHeight="1">
      <c r="A28" s="30"/>
      <c r="B28" s="5"/>
    </row>
    <row r="29" spans="1:11" s="1" customFormat="1" ht="18.75" customHeight="1">
      <c r="A29" s="30"/>
      <c r="B29" s="5"/>
    </row>
    <row r="30" spans="1:11" s="1" customFormat="1" ht="18.75" customHeight="1">
      <c r="A30" s="30"/>
      <c r="B30" s="5"/>
    </row>
    <row r="31" spans="1:11" s="1" customFormat="1" ht="18.75" customHeight="1">
      <c r="A31" s="30"/>
      <c r="B31" s="5"/>
    </row>
    <row r="32" spans="1:11" s="1" customFormat="1" ht="18.75" customHeight="1">
      <c r="A32" s="30"/>
      <c r="B32" s="5"/>
    </row>
    <row r="33" spans="1:2" s="1" customFormat="1">
      <c r="A33" s="30"/>
      <c r="B33" s="5"/>
    </row>
    <row r="34" spans="1:2" s="1" customFormat="1">
      <c r="A34" s="30"/>
      <c r="B34" s="5"/>
    </row>
    <row r="35" spans="1:2" s="1" customFormat="1">
      <c r="A35" s="30"/>
      <c r="B35" s="5"/>
    </row>
    <row r="36" spans="1:2" s="1" customFormat="1">
      <c r="A36" s="30"/>
      <c r="B36" s="5"/>
    </row>
  </sheetData>
  <sheetProtection password="DEDB" sheet="1" objects="1" scenarios="1"/>
  <mergeCells count="21">
    <mergeCell ref="B4:C5"/>
    <mergeCell ref="A1:E1"/>
    <mergeCell ref="A2:E2"/>
    <mergeCell ref="A3:E3"/>
    <mergeCell ref="D4:E4"/>
    <mergeCell ref="A4:A5"/>
    <mergeCell ref="D5:E5"/>
    <mergeCell ref="B22:E22"/>
    <mergeCell ref="B6:C6"/>
    <mergeCell ref="D6:E6"/>
    <mergeCell ref="B14:D14"/>
    <mergeCell ref="A18:E18"/>
    <mergeCell ref="C13:D13"/>
    <mergeCell ref="B7:C7"/>
    <mergeCell ref="D7:E7"/>
    <mergeCell ref="A8:E8"/>
    <mergeCell ref="C10:D10"/>
    <mergeCell ref="C11:D11"/>
    <mergeCell ref="C12:D12"/>
    <mergeCell ref="D19:E19"/>
    <mergeCell ref="B20:E20"/>
  </mergeCells>
  <phoneticPr fontId="2" type="noConversion"/>
  <pageMargins left="0.5" right="0.5" top="0.5" bottom="0.5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26"/>
  <sheetViews>
    <sheetView workbookViewId="0">
      <selection activeCell="G4" sqref="G4"/>
    </sheetView>
  </sheetViews>
  <sheetFormatPr defaultRowHeight="12.75"/>
  <cols>
    <col min="1" max="1" width="4.28515625" style="57" customWidth="1"/>
    <col min="2" max="2" width="51.42578125" style="42" customWidth="1"/>
    <col min="3" max="4" width="10.7109375" style="42" customWidth="1"/>
    <col min="5" max="5" width="14.28515625" style="42" customWidth="1"/>
    <col min="6" max="16384" width="9.140625" style="42"/>
  </cols>
  <sheetData>
    <row r="1" spans="1:10" s="41" customFormat="1" ht="22.5" customHeight="1">
      <c r="A1" s="95" t="s">
        <v>21</v>
      </c>
      <c r="B1" s="95"/>
      <c r="C1" s="95"/>
      <c r="D1" s="95"/>
      <c r="E1" s="95"/>
    </row>
    <row r="2" spans="1:10" s="41" customFormat="1" ht="22.5" customHeight="1">
      <c r="A2" s="96" t="s">
        <v>22</v>
      </c>
      <c r="B2" s="96"/>
      <c r="C2" s="96"/>
      <c r="D2" s="96"/>
      <c r="E2" s="96"/>
    </row>
    <row r="3" spans="1:10" ht="45" customHeight="1">
      <c r="A3" s="97" t="s">
        <v>23</v>
      </c>
      <c r="B3" s="97"/>
      <c r="C3" s="97"/>
      <c r="D3" s="97"/>
      <c r="E3" s="97"/>
    </row>
    <row r="4" spans="1:10" ht="22.5" customHeight="1">
      <c r="A4" s="43" t="s">
        <v>24</v>
      </c>
      <c r="B4" s="98" t="s">
        <v>25</v>
      </c>
      <c r="C4" s="98"/>
      <c r="D4" s="98"/>
      <c r="E4" s="45">
        <f>E6-E5</f>
        <v>0</v>
      </c>
    </row>
    <row r="5" spans="1:10" ht="22.5" customHeight="1">
      <c r="A5" s="43" t="s">
        <v>26</v>
      </c>
      <c r="B5" s="98" t="s">
        <v>27</v>
      </c>
      <c r="C5" s="98"/>
      <c r="D5" s="98"/>
      <c r="E5" s="46">
        <f>'Table A'!C21</f>
        <v>0</v>
      </c>
      <c r="I5" s="47"/>
      <c r="J5" s="47"/>
    </row>
    <row r="6" spans="1:10" ht="22.5" customHeight="1" thickBot="1">
      <c r="A6" s="43" t="s">
        <v>28</v>
      </c>
      <c r="B6" s="98" t="s">
        <v>29</v>
      </c>
      <c r="C6" s="98"/>
      <c r="D6" s="98"/>
      <c r="E6" s="48">
        <f>'DATA Entry'!B8</f>
        <v>0</v>
      </c>
      <c r="I6" s="47"/>
    </row>
    <row r="7" spans="1:10" ht="22.5" customHeight="1" thickTop="1">
      <c r="A7" s="49"/>
      <c r="B7" s="94" t="s">
        <v>30</v>
      </c>
      <c r="C7" s="94"/>
      <c r="D7" s="44"/>
      <c r="E7" s="45"/>
    </row>
    <row r="8" spans="1:10" ht="22.5" customHeight="1">
      <c r="A8" s="49"/>
      <c r="B8" s="50"/>
      <c r="C8" s="51" t="s">
        <v>124</v>
      </c>
      <c r="D8" s="51" t="s">
        <v>125</v>
      </c>
      <c r="E8" s="51" t="s">
        <v>33</v>
      </c>
    </row>
    <row r="9" spans="1:10" ht="22.5" customHeight="1">
      <c r="A9" s="43" t="s">
        <v>34</v>
      </c>
      <c r="B9" s="52" t="s">
        <v>35</v>
      </c>
      <c r="C9" s="53">
        <f>IF((E6&lt;250001),0,IF((E6&lt;500001),ROUND((E6-250000)*5%,0),IF((E6&lt;1000001),ROUND((E6-500000)*20%,0)+12500,ROUND((E6-1000000)*30%,0)+112500)))</f>
        <v>0</v>
      </c>
      <c r="D9" s="53">
        <f>ROUND(C9*4%,0)</f>
        <v>0</v>
      </c>
      <c r="E9" s="54">
        <f>SUM(C9:D9)</f>
        <v>0</v>
      </c>
    </row>
    <row r="10" spans="1:10" ht="22.5" customHeight="1">
      <c r="A10" s="43" t="s">
        <v>36</v>
      </c>
      <c r="B10" s="52" t="s">
        <v>37</v>
      </c>
      <c r="C10" s="53">
        <f>IF((E4&lt;250001),0,IF((E4&lt;500001),ROUND((E4-250000)*5%,0),IF((E4&lt;1000001),ROUND((E4-500000)*20%,0)+12500,ROUND((E4-1000000)*30%,0)+112500)))</f>
        <v>0</v>
      </c>
      <c r="D10" s="53">
        <f>ROUND(C10*4%,0)</f>
        <v>0</v>
      </c>
      <c r="E10" s="54">
        <f>SUM(C10:D10)</f>
        <v>0</v>
      </c>
    </row>
    <row r="11" spans="1:10" ht="22.5" customHeight="1" thickBot="1">
      <c r="A11" s="43" t="s">
        <v>38</v>
      </c>
      <c r="B11" s="52" t="s">
        <v>39</v>
      </c>
      <c r="C11" s="55">
        <f>C9-C10</f>
        <v>0</v>
      </c>
      <c r="D11" s="55">
        <f>D9-D10</f>
        <v>0</v>
      </c>
      <c r="E11" s="56">
        <f>E9-E10</f>
        <v>0</v>
      </c>
    </row>
    <row r="12" spans="1:10" ht="22.5" customHeight="1" thickTop="1">
      <c r="A12" s="49"/>
      <c r="B12" s="50" t="s">
        <v>40</v>
      </c>
      <c r="C12" s="53"/>
      <c r="D12" s="53"/>
      <c r="E12" s="54"/>
    </row>
    <row r="13" spans="1:10" ht="22.5" customHeight="1">
      <c r="A13" s="43" t="s">
        <v>41</v>
      </c>
      <c r="B13" s="52" t="s">
        <v>42</v>
      </c>
      <c r="C13" s="53">
        <f>'Table A'!K21</f>
        <v>0</v>
      </c>
      <c r="D13" s="53">
        <f>'Table A'!L21</f>
        <v>0</v>
      </c>
      <c r="E13" s="54">
        <f>SUM(C13:D13)</f>
        <v>0</v>
      </c>
    </row>
    <row r="14" spans="1:10" ht="22.5" customHeight="1">
      <c r="A14" s="49"/>
      <c r="B14" s="50" t="s">
        <v>43</v>
      </c>
      <c r="C14" s="53"/>
      <c r="D14" s="53"/>
      <c r="E14" s="54"/>
    </row>
    <row r="15" spans="1:10" ht="22.5" customHeight="1" thickBot="1">
      <c r="A15" s="43" t="s">
        <v>44</v>
      </c>
      <c r="B15" s="52" t="s">
        <v>45</v>
      </c>
      <c r="C15" s="55">
        <f>IF((C13=0),0,C11-C13)</f>
        <v>0</v>
      </c>
      <c r="D15" s="55">
        <f t="shared" ref="D15:E15" si="0">IF((D13=0),0,D11-D13)</f>
        <v>0</v>
      </c>
      <c r="E15" s="56">
        <f t="shared" si="0"/>
        <v>0</v>
      </c>
    </row>
    <row r="16" spans="1:10" ht="16.5" thickTop="1">
      <c r="A16" s="49"/>
      <c r="B16" s="50" t="s">
        <v>46</v>
      </c>
      <c r="C16" s="53"/>
      <c r="D16" s="53"/>
      <c r="E16" s="54"/>
    </row>
    <row r="17" spans="1:5" ht="18.75" customHeight="1">
      <c r="A17" s="49"/>
      <c r="B17" s="50" t="s">
        <v>47</v>
      </c>
      <c r="C17" s="53"/>
      <c r="D17" s="53"/>
      <c r="E17" s="54"/>
    </row>
    <row r="18" spans="1:5">
      <c r="C18" s="47"/>
      <c r="D18" s="47"/>
      <c r="E18" s="47"/>
    </row>
    <row r="19" spans="1:5" ht="22.5" customHeight="1" thickBot="1">
      <c r="B19" s="58" t="s">
        <v>48</v>
      </c>
      <c r="C19" s="55">
        <f>C9-C15</f>
        <v>0</v>
      </c>
      <c r="D19" s="55">
        <f t="shared" ref="D19:E19" si="1">D9-D15</f>
        <v>0</v>
      </c>
      <c r="E19" s="56">
        <f t="shared" si="1"/>
        <v>0</v>
      </c>
    </row>
    <row r="20" spans="1:5" ht="13.5" thickTop="1"/>
    <row r="26" spans="1:5">
      <c r="E26" s="59" t="s">
        <v>1</v>
      </c>
    </row>
  </sheetData>
  <sheetProtection password="DEDB" sheet="1" objects="1" scenarios="1"/>
  <mergeCells count="7">
    <mergeCell ref="B7:C7"/>
    <mergeCell ref="A1:E1"/>
    <mergeCell ref="A2:E2"/>
    <mergeCell ref="A3:E3"/>
    <mergeCell ref="B4:D4"/>
    <mergeCell ref="B5:D5"/>
    <mergeCell ref="B6:D6"/>
  </mergeCells>
  <pageMargins left="0.5" right="0.5" top="0.5" bottom="0.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N36"/>
  <sheetViews>
    <sheetView workbookViewId="0">
      <selection activeCell="AK4" sqref="AK4"/>
    </sheetView>
  </sheetViews>
  <sheetFormatPr defaultRowHeight="15.75"/>
  <cols>
    <col min="1" max="2" width="12.85546875" style="11" customWidth="1"/>
    <col min="3" max="3" width="14.28515625" style="11" customWidth="1"/>
    <col min="4" max="4" width="18" style="11" customWidth="1"/>
    <col min="5" max="5" width="10" style="11" customWidth="1"/>
    <col min="6" max="6" width="7.140625" style="11" customWidth="1"/>
    <col min="7" max="7" width="10.7109375" style="11" customWidth="1"/>
    <col min="8" max="8" width="10" style="11" customWidth="1"/>
    <col min="9" max="9" width="7.140625" style="11" customWidth="1"/>
    <col min="10" max="10" width="10.7109375" style="11" customWidth="1"/>
    <col min="11" max="11" width="8.42578125" style="11" bestFit="1" customWidth="1"/>
    <col min="12" max="12" width="7.140625" style="11" customWidth="1"/>
    <col min="13" max="13" width="9.28515625" style="11" customWidth="1"/>
    <col min="14" max="14" width="9.140625" style="11"/>
    <col min="15" max="16" width="7" style="11" hidden="1" customWidth="1"/>
    <col min="17" max="17" width="8" style="11" hidden="1" customWidth="1"/>
    <col min="18" max="19" width="7" style="11" hidden="1" customWidth="1"/>
    <col min="20" max="21" width="8" style="11" hidden="1" customWidth="1"/>
    <col min="22" max="22" width="7" style="11" hidden="1" customWidth="1"/>
    <col min="23" max="26" width="9.140625" style="11" hidden="1" customWidth="1"/>
    <col min="27" max="27" width="9.140625" style="9" hidden="1" customWidth="1"/>
    <col min="28" max="29" width="9.140625" style="11" hidden="1" customWidth="1"/>
    <col min="30" max="30" width="9.140625" style="9" hidden="1" customWidth="1"/>
    <col min="31" max="36" width="9.140625" style="11" hidden="1" customWidth="1"/>
    <col min="37" max="37" width="9.140625" style="11" customWidth="1"/>
    <col min="38" max="16384" width="9.140625" style="11"/>
  </cols>
  <sheetData>
    <row r="1" spans="1:36" s="10" customFormat="1" ht="18.75">
      <c r="A1" s="106" t="s">
        <v>49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AA1" s="8"/>
      <c r="AD1" s="8"/>
    </row>
    <row r="2" spans="1:36" s="10" customFormat="1" ht="30" customHeight="1">
      <c r="A2" s="90" t="s">
        <v>50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AA2" s="8"/>
      <c r="AD2" s="8"/>
    </row>
    <row r="3" spans="1:36" s="10" customFormat="1" ht="108.75" customHeight="1">
      <c r="A3" s="107" t="s">
        <v>51</v>
      </c>
      <c r="B3" s="107" t="s">
        <v>122</v>
      </c>
      <c r="C3" s="107" t="s">
        <v>123</v>
      </c>
      <c r="D3" s="107" t="s">
        <v>126</v>
      </c>
      <c r="E3" s="107" t="s">
        <v>52</v>
      </c>
      <c r="F3" s="108"/>
      <c r="G3" s="108"/>
      <c r="H3" s="107" t="s">
        <v>53</v>
      </c>
      <c r="I3" s="108"/>
      <c r="J3" s="108"/>
      <c r="K3" s="107" t="s">
        <v>54</v>
      </c>
      <c r="L3" s="108"/>
      <c r="M3" s="108"/>
      <c r="O3" s="10" t="str">
        <f>'DATA Entry'!B7</f>
        <v>Please Select from the LIST</v>
      </c>
      <c r="AA3" s="8"/>
      <c r="AD3" s="8"/>
    </row>
    <row r="4" spans="1:36">
      <c r="A4" s="107"/>
      <c r="B4" s="107"/>
      <c r="C4" s="107"/>
      <c r="D4" s="107"/>
      <c r="E4" s="34" t="s">
        <v>31</v>
      </c>
      <c r="F4" s="34" t="s">
        <v>32</v>
      </c>
      <c r="G4" s="34" t="s">
        <v>33</v>
      </c>
      <c r="H4" s="34" t="s">
        <v>31</v>
      </c>
      <c r="I4" s="34" t="s">
        <v>32</v>
      </c>
      <c r="J4" s="34" t="s">
        <v>33</v>
      </c>
      <c r="K4" s="34" t="s">
        <v>31</v>
      </c>
      <c r="L4" s="34" t="s">
        <v>32</v>
      </c>
      <c r="M4" s="34" t="s">
        <v>33</v>
      </c>
    </row>
    <row r="5" spans="1:36">
      <c r="A5" s="107"/>
      <c r="B5" s="68" t="s">
        <v>55</v>
      </c>
      <c r="C5" s="68" t="s">
        <v>55</v>
      </c>
      <c r="D5" s="68" t="s">
        <v>55</v>
      </c>
      <c r="E5" s="34" t="s">
        <v>55</v>
      </c>
      <c r="F5" s="34" t="s">
        <v>55</v>
      </c>
      <c r="G5" s="34" t="s">
        <v>55</v>
      </c>
      <c r="H5" s="34" t="s">
        <v>55</v>
      </c>
      <c r="I5" s="34" t="s">
        <v>55</v>
      </c>
      <c r="J5" s="34" t="s">
        <v>55</v>
      </c>
      <c r="K5" s="34" t="s">
        <v>55</v>
      </c>
      <c r="L5" s="34" t="s">
        <v>55</v>
      </c>
      <c r="M5" s="34" t="s">
        <v>55</v>
      </c>
      <c r="O5" s="16">
        <v>0</v>
      </c>
      <c r="P5" s="16" t="s">
        <v>107</v>
      </c>
      <c r="Q5" s="16" t="s">
        <v>108</v>
      </c>
      <c r="R5" s="16" t="s">
        <v>111</v>
      </c>
      <c r="S5" s="32" t="s">
        <v>112</v>
      </c>
      <c r="T5" s="32" t="s">
        <v>113</v>
      </c>
      <c r="U5" s="32" t="s">
        <v>109</v>
      </c>
      <c r="V5" s="32" t="s">
        <v>110</v>
      </c>
      <c r="W5" s="19" t="s">
        <v>72</v>
      </c>
      <c r="X5" s="101" t="s">
        <v>105</v>
      </c>
      <c r="Y5" s="102"/>
      <c r="Z5" s="103"/>
      <c r="AB5" s="99" t="s">
        <v>114</v>
      </c>
      <c r="AC5" s="99"/>
      <c r="AE5" s="99" t="s">
        <v>95</v>
      </c>
      <c r="AF5" s="99"/>
      <c r="AG5" s="99"/>
      <c r="AH5" s="99" t="s">
        <v>96</v>
      </c>
      <c r="AI5" s="99"/>
      <c r="AJ5" s="99"/>
    </row>
    <row r="6" spans="1:36">
      <c r="A6" s="34">
        <v>1</v>
      </c>
      <c r="B6" s="34">
        <v>2</v>
      </c>
      <c r="C6" s="34">
        <v>3</v>
      </c>
      <c r="D6" s="34">
        <v>4</v>
      </c>
      <c r="E6" s="104">
        <v>5</v>
      </c>
      <c r="F6" s="104"/>
      <c r="G6" s="104"/>
      <c r="H6" s="104">
        <v>6</v>
      </c>
      <c r="I6" s="104"/>
      <c r="J6" s="104"/>
      <c r="K6" s="104">
        <v>7</v>
      </c>
      <c r="L6" s="104"/>
      <c r="M6" s="104"/>
      <c r="AB6" s="32" t="s">
        <v>115</v>
      </c>
      <c r="AC6" s="32" t="s">
        <v>116</v>
      </c>
    </row>
    <row r="7" spans="1:36">
      <c r="A7" s="64" t="s">
        <v>56</v>
      </c>
      <c r="B7" s="65">
        <f>'DATA Entry'!E4</f>
        <v>0</v>
      </c>
      <c r="C7" s="65">
        <f>'DATA Entry'!F4</f>
        <v>0</v>
      </c>
      <c r="D7" s="66">
        <f>SUM(B7:C7)</f>
        <v>0</v>
      </c>
      <c r="E7" s="65">
        <f>IF((B7=0),0,AG7)</f>
        <v>0</v>
      </c>
      <c r="F7" s="65">
        <f>ROUND((E7*W7),0)</f>
        <v>0</v>
      </c>
      <c r="G7" s="66">
        <f>SUM(E7:F7)</f>
        <v>0</v>
      </c>
      <c r="H7" s="65">
        <f>IF((B7=0),0,AJ7)</f>
        <v>0</v>
      </c>
      <c r="I7" s="65">
        <f>ROUND((H7*W7),0)</f>
        <v>0</v>
      </c>
      <c r="J7" s="66">
        <f>SUM(H7:I7)</f>
        <v>0</v>
      </c>
      <c r="K7" s="65">
        <f>H7-E7</f>
        <v>0</v>
      </c>
      <c r="L7" s="65">
        <f>I7-F7</f>
        <v>0</v>
      </c>
      <c r="M7" s="66">
        <f>SUM(K7:L7)</f>
        <v>0</v>
      </c>
      <c r="O7" s="18">
        <f>IF(($O$3="Select"),0,IF(($O$3="Male"),O23,S23))</f>
        <v>135000</v>
      </c>
      <c r="P7" s="18">
        <f t="shared" ref="P7:Q17" si="0">IF(($O$3="Select"),0,IF(($O$3="Male"),P23,T23))</f>
        <v>150000</v>
      </c>
      <c r="Q7" s="18">
        <f t="shared" si="0"/>
        <v>250000</v>
      </c>
      <c r="R7" s="18">
        <f>O7+1</f>
        <v>135001</v>
      </c>
      <c r="S7" s="18">
        <f t="shared" ref="S7:T17" si="1">P7+1</f>
        <v>150001</v>
      </c>
      <c r="T7" s="18">
        <f t="shared" si="1"/>
        <v>250001</v>
      </c>
      <c r="U7" s="18">
        <f>(P7-O7)/10</f>
        <v>1500</v>
      </c>
      <c r="V7" s="18">
        <f>(Q7-P7)/5+U7</f>
        <v>21500</v>
      </c>
      <c r="W7" s="16">
        <v>0.02</v>
      </c>
      <c r="X7" s="16">
        <v>0.1</v>
      </c>
      <c r="Y7" s="16">
        <v>0.2</v>
      </c>
      <c r="Z7" s="16" t="s">
        <v>106</v>
      </c>
      <c r="AA7" s="35"/>
      <c r="AB7" s="36"/>
      <c r="AC7" s="36"/>
      <c r="AD7" s="35"/>
      <c r="AE7" s="17">
        <f>IF((B7&lt;$R7),0,IF((B7&lt;$S7),ROUND((B7-$O7)*10%,0),IF((B7&lt;$T7),ROUND((B7-$P7)*20%,0)+$U7,ROUND((B7-$Q7)*30%,0)+$V7)))</f>
        <v>0</v>
      </c>
      <c r="AF7" s="19"/>
      <c r="AG7" s="12">
        <f>AE7</f>
        <v>0</v>
      </c>
      <c r="AH7" s="17">
        <f>IF((D7&lt;$R7),0,IF((D7&lt;$S7),ROUND((D7-$O7)*10%,0),IF((D7&lt;$T7),ROUND((D7-$P7)*20%,0)+$U7,ROUND((D7-$Q7)*30%,0)+$V7)))</f>
        <v>0</v>
      </c>
      <c r="AI7" s="19"/>
      <c r="AJ7" s="12">
        <f>AH7</f>
        <v>0</v>
      </c>
    </row>
    <row r="8" spans="1:36">
      <c r="A8" s="64" t="s">
        <v>57</v>
      </c>
      <c r="B8" s="65">
        <f>'DATA Entry'!E5</f>
        <v>0</v>
      </c>
      <c r="C8" s="65">
        <f>'DATA Entry'!F5</f>
        <v>0</v>
      </c>
      <c r="D8" s="66">
        <f t="shared" ref="D8:D19" si="2">SUM(B8:C8)</f>
        <v>0</v>
      </c>
      <c r="E8" s="65">
        <f t="shared" ref="E8:E19" si="3">IF((B8=0),0,AG8)</f>
        <v>0</v>
      </c>
      <c r="F8" s="65">
        <f t="shared" ref="F8:F17" si="4">ROUND((E8*W8),0)</f>
        <v>0</v>
      </c>
      <c r="G8" s="66">
        <f t="shared" ref="G8:G17" si="5">SUM(E8:F8)</f>
        <v>0</v>
      </c>
      <c r="H8" s="65">
        <f t="shared" ref="H8:H19" si="6">IF((B8=0),0,AJ8)</f>
        <v>0</v>
      </c>
      <c r="I8" s="65">
        <f t="shared" ref="I8:I17" si="7">ROUND((H8*W8),0)</f>
        <v>0</v>
      </c>
      <c r="J8" s="66">
        <f t="shared" ref="J8:J17" si="8">SUM(H8:I8)</f>
        <v>0</v>
      </c>
      <c r="K8" s="65">
        <f t="shared" ref="K8:K19" si="9">H8-E8</f>
        <v>0</v>
      </c>
      <c r="L8" s="65">
        <f t="shared" ref="L8:L19" si="10">I8-F8</f>
        <v>0</v>
      </c>
      <c r="M8" s="66">
        <f t="shared" ref="M8:M19" si="11">SUM(K8:L8)</f>
        <v>0</v>
      </c>
      <c r="O8" s="18">
        <f t="shared" ref="O8:O17" si="12">IF(($O$3="Select"),0,IF(($O$3="Male"),O24,S24))</f>
        <v>135000</v>
      </c>
      <c r="P8" s="18">
        <f t="shared" si="0"/>
        <v>150000</v>
      </c>
      <c r="Q8" s="18">
        <f t="shared" si="0"/>
        <v>250000</v>
      </c>
      <c r="R8" s="18">
        <f t="shared" ref="R8:R17" si="13">O8+1</f>
        <v>135001</v>
      </c>
      <c r="S8" s="18">
        <f t="shared" si="1"/>
        <v>150001</v>
      </c>
      <c r="T8" s="18">
        <f t="shared" si="1"/>
        <v>250001</v>
      </c>
      <c r="U8" s="18">
        <f t="shared" ref="U8:U17" si="14">(P8-O8)/10</f>
        <v>1500</v>
      </c>
      <c r="V8" s="18">
        <f t="shared" ref="V8:V17" si="15">(Q8-P8)/5+U8</f>
        <v>21500</v>
      </c>
      <c r="W8" s="16">
        <v>0.02</v>
      </c>
      <c r="X8" s="16">
        <v>0.1</v>
      </c>
      <c r="Y8" s="16">
        <v>0.2</v>
      </c>
      <c r="Z8" s="16" t="s">
        <v>106</v>
      </c>
      <c r="AA8" s="35"/>
      <c r="AB8" s="36"/>
      <c r="AC8" s="36"/>
      <c r="AD8" s="35"/>
      <c r="AE8" s="17">
        <f t="shared" ref="AE8:AE17" si="16">IF((B8&lt;$R8),0,IF((B8&lt;$S8),ROUND((B8-$O8)*10%,0),IF((B8&lt;$T8),ROUND((B8-$P8)*20%,0)+$U8,ROUND((B8-$Q8)*30%,0)+$V8)))</f>
        <v>0</v>
      </c>
      <c r="AF8" s="19"/>
      <c r="AG8" s="12">
        <f t="shared" ref="AG8:AG14" si="17">AE8</f>
        <v>0</v>
      </c>
      <c r="AH8" s="17">
        <f t="shared" ref="AH8:AH17" si="18">IF((D8&lt;$R8),0,IF((D8&lt;$S8),ROUND((D8-$O8)*10%,0),IF((D8&lt;$T8),ROUND((D8-$P8)*20%,0)+$U8,ROUND((D8-$Q8)*30%,0)+$V8)))</f>
        <v>0</v>
      </c>
      <c r="AI8" s="19"/>
      <c r="AJ8" s="12">
        <f t="shared" ref="AJ8:AJ14" si="19">AH8</f>
        <v>0</v>
      </c>
    </row>
    <row r="9" spans="1:36">
      <c r="A9" s="64" t="s">
        <v>58</v>
      </c>
      <c r="B9" s="65">
        <f>'DATA Entry'!E6</f>
        <v>0</v>
      </c>
      <c r="C9" s="65">
        <f>'DATA Entry'!F6</f>
        <v>0</v>
      </c>
      <c r="D9" s="66">
        <f t="shared" si="2"/>
        <v>0</v>
      </c>
      <c r="E9" s="65">
        <f t="shared" si="3"/>
        <v>0</v>
      </c>
      <c r="F9" s="65">
        <f t="shared" si="4"/>
        <v>0</v>
      </c>
      <c r="G9" s="66">
        <f t="shared" si="5"/>
        <v>0</v>
      </c>
      <c r="H9" s="65">
        <f t="shared" si="6"/>
        <v>0</v>
      </c>
      <c r="I9" s="65">
        <f t="shared" si="7"/>
        <v>0</v>
      </c>
      <c r="J9" s="66">
        <f t="shared" si="8"/>
        <v>0</v>
      </c>
      <c r="K9" s="65">
        <f t="shared" si="9"/>
        <v>0</v>
      </c>
      <c r="L9" s="65">
        <f t="shared" si="10"/>
        <v>0</v>
      </c>
      <c r="M9" s="66">
        <f t="shared" si="11"/>
        <v>0</v>
      </c>
      <c r="O9" s="18">
        <f t="shared" si="12"/>
        <v>145000</v>
      </c>
      <c r="P9" s="18">
        <f t="shared" si="0"/>
        <v>150000</v>
      </c>
      <c r="Q9" s="18">
        <f t="shared" si="0"/>
        <v>250000</v>
      </c>
      <c r="R9" s="18">
        <f t="shared" si="13"/>
        <v>145001</v>
      </c>
      <c r="S9" s="18">
        <f t="shared" si="1"/>
        <v>150001</v>
      </c>
      <c r="T9" s="18">
        <f t="shared" si="1"/>
        <v>250001</v>
      </c>
      <c r="U9" s="18">
        <f t="shared" si="14"/>
        <v>500</v>
      </c>
      <c r="V9" s="18">
        <f t="shared" si="15"/>
        <v>20500</v>
      </c>
      <c r="W9" s="16">
        <v>0.03</v>
      </c>
      <c r="X9" s="16">
        <v>0.1</v>
      </c>
      <c r="Y9" s="16">
        <v>0.2</v>
      </c>
      <c r="Z9" s="16" t="s">
        <v>106</v>
      </c>
      <c r="AA9" s="35"/>
      <c r="AB9" s="36"/>
      <c r="AC9" s="36"/>
      <c r="AD9" s="35"/>
      <c r="AE9" s="17">
        <f t="shared" si="16"/>
        <v>0</v>
      </c>
      <c r="AF9" s="19"/>
      <c r="AG9" s="12">
        <f t="shared" si="17"/>
        <v>0</v>
      </c>
      <c r="AH9" s="17">
        <f t="shared" si="18"/>
        <v>0</v>
      </c>
      <c r="AI9" s="19"/>
      <c r="AJ9" s="12">
        <f t="shared" si="19"/>
        <v>0</v>
      </c>
    </row>
    <row r="10" spans="1:36">
      <c r="A10" s="64" t="s">
        <v>59</v>
      </c>
      <c r="B10" s="65">
        <f>'DATA Entry'!E7</f>
        <v>0</v>
      </c>
      <c r="C10" s="65">
        <f>'DATA Entry'!F7</f>
        <v>0</v>
      </c>
      <c r="D10" s="66">
        <f t="shared" si="2"/>
        <v>0</v>
      </c>
      <c r="E10" s="65">
        <f t="shared" si="3"/>
        <v>0</v>
      </c>
      <c r="F10" s="65">
        <f t="shared" si="4"/>
        <v>0</v>
      </c>
      <c r="G10" s="66">
        <f t="shared" si="5"/>
        <v>0</v>
      </c>
      <c r="H10" s="65">
        <f t="shared" si="6"/>
        <v>0</v>
      </c>
      <c r="I10" s="65">
        <f t="shared" si="7"/>
        <v>0</v>
      </c>
      <c r="J10" s="66">
        <f t="shared" si="8"/>
        <v>0</v>
      </c>
      <c r="K10" s="65">
        <f t="shared" si="9"/>
        <v>0</v>
      </c>
      <c r="L10" s="65">
        <f t="shared" si="10"/>
        <v>0</v>
      </c>
      <c r="M10" s="66">
        <f t="shared" si="11"/>
        <v>0</v>
      </c>
      <c r="O10" s="18">
        <f t="shared" si="12"/>
        <v>180000</v>
      </c>
      <c r="P10" s="18">
        <f t="shared" si="0"/>
        <v>300000</v>
      </c>
      <c r="Q10" s="18">
        <f t="shared" si="0"/>
        <v>500000</v>
      </c>
      <c r="R10" s="18">
        <f t="shared" si="13"/>
        <v>180001</v>
      </c>
      <c r="S10" s="18">
        <f t="shared" si="1"/>
        <v>300001</v>
      </c>
      <c r="T10" s="18">
        <f t="shared" si="1"/>
        <v>500001</v>
      </c>
      <c r="U10" s="18">
        <f t="shared" si="14"/>
        <v>12000</v>
      </c>
      <c r="V10" s="18">
        <f t="shared" si="15"/>
        <v>52000</v>
      </c>
      <c r="W10" s="16">
        <v>0.03</v>
      </c>
      <c r="X10" s="16">
        <v>0.1</v>
      </c>
      <c r="Y10" s="16">
        <v>0.2</v>
      </c>
      <c r="Z10" s="16" t="s">
        <v>106</v>
      </c>
      <c r="AA10" s="35"/>
      <c r="AB10" s="36"/>
      <c r="AC10" s="36"/>
      <c r="AD10" s="35"/>
      <c r="AE10" s="17">
        <f t="shared" si="16"/>
        <v>0</v>
      </c>
      <c r="AF10" s="19"/>
      <c r="AG10" s="12">
        <f t="shared" si="17"/>
        <v>0</v>
      </c>
      <c r="AH10" s="17">
        <f t="shared" si="18"/>
        <v>0</v>
      </c>
      <c r="AI10" s="19"/>
      <c r="AJ10" s="12">
        <f t="shared" si="19"/>
        <v>0</v>
      </c>
    </row>
    <row r="11" spans="1:36">
      <c r="A11" s="64" t="s">
        <v>63</v>
      </c>
      <c r="B11" s="65">
        <f>'DATA Entry'!E8</f>
        <v>0</v>
      </c>
      <c r="C11" s="65">
        <f>'DATA Entry'!F8</f>
        <v>0</v>
      </c>
      <c r="D11" s="66">
        <f t="shared" si="2"/>
        <v>0</v>
      </c>
      <c r="E11" s="65">
        <f t="shared" si="3"/>
        <v>0</v>
      </c>
      <c r="F11" s="65">
        <f t="shared" si="4"/>
        <v>0</v>
      </c>
      <c r="G11" s="66">
        <f t="shared" si="5"/>
        <v>0</v>
      </c>
      <c r="H11" s="65">
        <f t="shared" si="6"/>
        <v>0</v>
      </c>
      <c r="I11" s="65">
        <f t="shared" si="7"/>
        <v>0</v>
      </c>
      <c r="J11" s="66">
        <f t="shared" si="8"/>
        <v>0</v>
      </c>
      <c r="K11" s="65">
        <f t="shared" si="9"/>
        <v>0</v>
      </c>
      <c r="L11" s="65">
        <f t="shared" si="10"/>
        <v>0</v>
      </c>
      <c r="M11" s="66">
        <f t="shared" si="11"/>
        <v>0</v>
      </c>
      <c r="O11" s="18">
        <f t="shared" si="12"/>
        <v>190000</v>
      </c>
      <c r="P11" s="18">
        <f t="shared" si="0"/>
        <v>300000</v>
      </c>
      <c r="Q11" s="18">
        <f t="shared" si="0"/>
        <v>500000</v>
      </c>
      <c r="R11" s="18">
        <f t="shared" si="13"/>
        <v>190001</v>
      </c>
      <c r="S11" s="18">
        <f t="shared" si="1"/>
        <v>300001</v>
      </c>
      <c r="T11" s="18">
        <f t="shared" si="1"/>
        <v>500001</v>
      </c>
      <c r="U11" s="18">
        <f t="shared" si="14"/>
        <v>11000</v>
      </c>
      <c r="V11" s="18">
        <f t="shared" si="15"/>
        <v>51000</v>
      </c>
      <c r="W11" s="16">
        <v>0.03</v>
      </c>
      <c r="X11" s="16">
        <v>0.1</v>
      </c>
      <c r="Y11" s="16">
        <v>0.2</v>
      </c>
      <c r="Z11" s="16" t="s">
        <v>106</v>
      </c>
      <c r="AA11" s="35"/>
      <c r="AB11" s="36"/>
      <c r="AC11" s="36"/>
      <c r="AD11" s="35"/>
      <c r="AE11" s="17">
        <f t="shared" si="16"/>
        <v>0</v>
      </c>
      <c r="AF11" s="19"/>
      <c r="AG11" s="12">
        <f t="shared" si="17"/>
        <v>0</v>
      </c>
      <c r="AH11" s="17">
        <f t="shared" si="18"/>
        <v>0</v>
      </c>
      <c r="AI11" s="19"/>
      <c r="AJ11" s="12">
        <f t="shared" si="19"/>
        <v>0</v>
      </c>
    </row>
    <row r="12" spans="1:36">
      <c r="A12" s="64" t="s">
        <v>64</v>
      </c>
      <c r="B12" s="65">
        <f>'DATA Entry'!E9</f>
        <v>0</v>
      </c>
      <c r="C12" s="65">
        <f>'DATA Entry'!F9</f>
        <v>0</v>
      </c>
      <c r="D12" s="66">
        <f t="shared" si="2"/>
        <v>0</v>
      </c>
      <c r="E12" s="65">
        <f t="shared" si="3"/>
        <v>0</v>
      </c>
      <c r="F12" s="65">
        <f t="shared" si="4"/>
        <v>0</v>
      </c>
      <c r="G12" s="66">
        <f t="shared" si="5"/>
        <v>0</v>
      </c>
      <c r="H12" s="65">
        <f t="shared" si="6"/>
        <v>0</v>
      </c>
      <c r="I12" s="65">
        <f t="shared" si="7"/>
        <v>0</v>
      </c>
      <c r="J12" s="66">
        <f t="shared" si="8"/>
        <v>0</v>
      </c>
      <c r="K12" s="65">
        <f t="shared" si="9"/>
        <v>0</v>
      </c>
      <c r="L12" s="65">
        <f t="shared" si="10"/>
        <v>0</v>
      </c>
      <c r="M12" s="66">
        <f t="shared" si="11"/>
        <v>0</v>
      </c>
      <c r="O12" s="18">
        <f t="shared" si="12"/>
        <v>190000</v>
      </c>
      <c r="P12" s="18">
        <f t="shared" si="0"/>
        <v>500000</v>
      </c>
      <c r="Q12" s="18">
        <f t="shared" si="0"/>
        <v>800000</v>
      </c>
      <c r="R12" s="18">
        <f t="shared" si="13"/>
        <v>190001</v>
      </c>
      <c r="S12" s="18">
        <f t="shared" si="1"/>
        <v>500001</v>
      </c>
      <c r="T12" s="18">
        <f t="shared" si="1"/>
        <v>800001</v>
      </c>
      <c r="U12" s="18">
        <f t="shared" si="14"/>
        <v>31000</v>
      </c>
      <c r="V12" s="18">
        <f t="shared" si="15"/>
        <v>91000</v>
      </c>
      <c r="W12" s="16">
        <v>0.03</v>
      </c>
      <c r="X12" s="16">
        <v>0.1</v>
      </c>
      <c r="Y12" s="16">
        <v>0.2</v>
      </c>
      <c r="Z12" s="16" t="s">
        <v>106</v>
      </c>
      <c r="AA12" s="35"/>
      <c r="AB12" s="36"/>
      <c r="AC12" s="36"/>
      <c r="AD12" s="35"/>
      <c r="AE12" s="17">
        <f t="shared" si="16"/>
        <v>0</v>
      </c>
      <c r="AF12" s="19"/>
      <c r="AG12" s="12">
        <f t="shared" si="17"/>
        <v>0</v>
      </c>
      <c r="AH12" s="17">
        <f t="shared" si="18"/>
        <v>0</v>
      </c>
      <c r="AI12" s="19"/>
      <c r="AJ12" s="12">
        <f t="shared" si="19"/>
        <v>0</v>
      </c>
    </row>
    <row r="13" spans="1:36">
      <c r="A13" s="64" t="s">
        <v>65</v>
      </c>
      <c r="B13" s="65">
        <f>'DATA Entry'!E10</f>
        <v>0</v>
      </c>
      <c r="C13" s="65">
        <f>'DATA Entry'!F10</f>
        <v>0</v>
      </c>
      <c r="D13" s="66">
        <f t="shared" si="2"/>
        <v>0</v>
      </c>
      <c r="E13" s="65">
        <f t="shared" si="3"/>
        <v>0</v>
      </c>
      <c r="F13" s="65">
        <f t="shared" si="4"/>
        <v>0</v>
      </c>
      <c r="G13" s="66">
        <f t="shared" si="5"/>
        <v>0</v>
      </c>
      <c r="H13" s="65">
        <f t="shared" si="6"/>
        <v>0</v>
      </c>
      <c r="I13" s="65">
        <f t="shared" si="7"/>
        <v>0</v>
      </c>
      <c r="J13" s="66">
        <f t="shared" si="8"/>
        <v>0</v>
      </c>
      <c r="K13" s="65">
        <f t="shared" si="9"/>
        <v>0</v>
      </c>
      <c r="L13" s="65">
        <f t="shared" si="10"/>
        <v>0</v>
      </c>
      <c r="M13" s="66">
        <f t="shared" si="11"/>
        <v>0</v>
      </c>
      <c r="O13" s="18">
        <f t="shared" si="12"/>
        <v>190000</v>
      </c>
      <c r="P13" s="18">
        <f t="shared" si="0"/>
        <v>500000</v>
      </c>
      <c r="Q13" s="18">
        <f t="shared" si="0"/>
        <v>1000000</v>
      </c>
      <c r="R13" s="18">
        <f t="shared" si="13"/>
        <v>190001</v>
      </c>
      <c r="S13" s="18">
        <f t="shared" si="1"/>
        <v>500001</v>
      </c>
      <c r="T13" s="18">
        <f t="shared" si="1"/>
        <v>1000001</v>
      </c>
      <c r="U13" s="18">
        <f t="shared" si="14"/>
        <v>31000</v>
      </c>
      <c r="V13" s="18">
        <f t="shared" si="15"/>
        <v>131000</v>
      </c>
      <c r="W13" s="16">
        <v>0.03</v>
      </c>
      <c r="X13" s="16">
        <v>0.1</v>
      </c>
      <c r="Y13" s="16">
        <v>0.2</v>
      </c>
      <c r="Z13" s="16" t="s">
        <v>106</v>
      </c>
      <c r="AA13" s="35"/>
      <c r="AB13" s="36"/>
      <c r="AC13" s="36"/>
      <c r="AD13" s="35"/>
      <c r="AE13" s="17">
        <f t="shared" si="16"/>
        <v>0</v>
      </c>
      <c r="AF13" s="19"/>
      <c r="AG13" s="12">
        <f t="shared" si="17"/>
        <v>0</v>
      </c>
      <c r="AH13" s="17">
        <f t="shared" si="18"/>
        <v>0</v>
      </c>
      <c r="AI13" s="19"/>
      <c r="AJ13" s="12">
        <f t="shared" si="19"/>
        <v>0</v>
      </c>
    </row>
    <row r="14" spans="1:36">
      <c r="A14" s="64" t="s">
        <v>66</v>
      </c>
      <c r="B14" s="65">
        <f>'DATA Entry'!E11</f>
        <v>0</v>
      </c>
      <c r="C14" s="65">
        <f>'DATA Entry'!F11</f>
        <v>0</v>
      </c>
      <c r="D14" s="66">
        <f t="shared" si="2"/>
        <v>0</v>
      </c>
      <c r="E14" s="65">
        <f t="shared" si="3"/>
        <v>0</v>
      </c>
      <c r="F14" s="65">
        <f t="shared" si="4"/>
        <v>0</v>
      </c>
      <c r="G14" s="66">
        <f t="shared" si="5"/>
        <v>0</v>
      </c>
      <c r="H14" s="65">
        <f t="shared" si="6"/>
        <v>0</v>
      </c>
      <c r="I14" s="65">
        <f t="shared" si="7"/>
        <v>0</v>
      </c>
      <c r="J14" s="66">
        <f t="shared" si="8"/>
        <v>0</v>
      </c>
      <c r="K14" s="65">
        <f t="shared" si="9"/>
        <v>0</v>
      </c>
      <c r="L14" s="65">
        <f t="shared" si="10"/>
        <v>0</v>
      </c>
      <c r="M14" s="66">
        <f t="shared" si="11"/>
        <v>0</v>
      </c>
      <c r="O14" s="18">
        <f t="shared" si="12"/>
        <v>200000</v>
      </c>
      <c r="P14" s="18">
        <f t="shared" si="0"/>
        <v>500000</v>
      </c>
      <c r="Q14" s="18">
        <f t="shared" si="0"/>
        <v>1000000</v>
      </c>
      <c r="R14" s="18">
        <f t="shared" si="13"/>
        <v>200001</v>
      </c>
      <c r="S14" s="18">
        <f t="shared" si="1"/>
        <v>500001</v>
      </c>
      <c r="T14" s="18">
        <f t="shared" si="1"/>
        <v>1000001</v>
      </c>
      <c r="U14" s="18">
        <f t="shared" si="14"/>
        <v>30000</v>
      </c>
      <c r="V14" s="18">
        <f t="shared" si="15"/>
        <v>130000</v>
      </c>
      <c r="W14" s="16">
        <v>0.03</v>
      </c>
      <c r="X14" s="16">
        <v>0.1</v>
      </c>
      <c r="Y14" s="16">
        <v>0.2</v>
      </c>
      <c r="Z14" s="16" t="s">
        <v>106</v>
      </c>
      <c r="AA14" s="35"/>
      <c r="AB14" s="36"/>
      <c r="AC14" s="36"/>
      <c r="AD14" s="35"/>
      <c r="AE14" s="17">
        <f t="shared" si="16"/>
        <v>0</v>
      </c>
      <c r="AF14" s="19"/>
      <c r="AG14" s="12">
        <f t="shared" si="17"/>
        <v>0</v>
      </c>
      <c r="AH14" s="17">
        <f t="shared" si="18"/>
        <v>0</v>
      </c>
      <c r="AI14" s="19"/>
      <c r="AJ14" s="12">
        <f t="shared" si="19"/>
        <v>0</v>
      </c>
    </row>
    <row r="15" spans="1:36">
      <c r="A15" s="64" t="s">
        <v>67</v>
      </c>
      <c r="B15" s="65">
        <f>'DATA Entry'!E12</f>
        <v>0</v>
      </c>
      <c r="C15" s="65">
        <f>'DATA Entry'!F12</f>
        <v>0</v>
      </c>
      <c r="D15" s="66">
        <f t="shared" si="2"/>
        <v>0</v>
      </c>
      <c r="E15" s="65">
        <f t="shared" si="3"/>
        <v>0</v>
      </c>
      <c r="F15" s="65">
        <f t="shared" si="4"/>
        <v>0</v>
      </c>
      <c r="G15" s="66">
        <f t="shared" si="5"/>
        <v>0</v>
      </c>
      <c r="H15" s="65">
        <f t="shared" si="6"/>
        <v>0</v>
      </c>
      <c r="I15" s="65">
        <f t="shared" si="7"/>
        <v>0</v>
      </c>
      <c r="J15" s="66">
        <f t="shared" si="8"/>
        <v>0</v>
      </c>
      <c r="K15" s="65">
        <f t="shared" si="9"/>
        <v>0</v>
      </c>
      <c r="L15" s="65">
        <f t="shared" si="10"/>
        <v>0</v>
      </c>
      <c r="M15" s="66">
        <f t="shared" si="11"/>
        <v>0</v>
      </c>
      <c r="O15" s="18">
        <f t="shared" si="12"/>
        <v>200000</v>
      </c>
      <c r="P15" s="18">
        <f t="shared" si="0"/>
        <v>500000</v>
      </c>
      <c r="Q15" s="18">
        <f t="shared" si="0"/>
        <v>1000000</v>
      </c>
      <c r="R15" s="18">
        <f t="shared" si="13"/>
        <v>200001</v>
      </c>
      <c r="S15" s="18">
        <f t="shared" si="1"/>
        <v>500001</v>
      </c>
      <c r="T15" s="18">
        <f t="shared" si="1"/>
        <v>1000001</v>
      </c>
      <c r="U15" s="18">
        <f t="shared" si="14"/>
        <v>30000</v>
      </c>
      <c r="V15" s="18">
        <f t="shared" si="15"/>
        <v>130000</v>
      </c>
      <c r="W15" s="16">
        <v>0.03</v>
      </c>
      <c r="X15" s="16">
        <v>0.1</v>
      </c>
      <c r="Y15" s="16">
        <v>0.2</v>
      </c>
      <c r="Z15" s="16" t="s">
        <v>106</v>
      </c>
      <c r="AA15" s="35"/>
      <c r="AB15" s="36">
        <v>500000</v>
      </c>
      <c r="AC15" s="36">
        <v>2000</v>
      </c>
      <c r="AD15" s="35"/>
      <c r="AE15" s="17">
        <f t="shared" si="16"/>
        <v>0</v>
      </c>
      <c r="AF15" s="19">
        <f>IF((B15&lt;AB15),AE15-AC15,AE15)</f>
        <v>-2000</v>
      </c>
      <c r="AG15" s="19">
        <f>AF15</f>
        <v>-2000</v>
      </c>
      <c r="AH15" s="17">
        <f t="shared" si="18"/>
        <v>0</v>
      </c>
      <c r="AI15" s="19">
        <f>IF((D15&lt;AB15),AH15-AC15,AH15)</f>
        <v>-2000</v>
      </c>
      <c r="AJ15" s="19">
        <f>AI15</f>
        <v>-2000</v>
      </c>
    </row>
    <row r="16" spans="1:36">
      <c r="A16" s="64" t="s">
        <v>68</v>
      </c>
      <c r="B16" s="65">
        <f>'DATA Entry'!E13</f>
        <v>0</v>
      </c>
      <c r="C16" s="65">
        <f>'DATA Entry'!F13</f>
        <v>0</v>
      </c>
      <c r="D16" s="66">
        <f t="shared" si="2"/>
        <v>0</v>
      </c>
      <c r="E16" s="65">
        <f t="shared" si="3"/>
        <v>0</v>
      </c>
      <c r="F16" s="65">
        <f t="shared" si="4"/>
        <v>0</v>
      </c>
      <c r="G16" s="66">
        <f t="shared" si="5"/>
        <v>0</v>
      </c>
      <c r="H16" s="65">
        <f t="shared" si="6"/>
        <v>0</v>
      </c>
      <c r="I16" s="65">
        <f t="shared" si="7"/>
        <v>0</v>
      </c>
      <c r="J16" s="66">
        <f t="shared" si="8"/>
        <v>0</v>
      </c>
      <c r="K16" s="65">
        <f t="shared" si="9"/>
        <v>0</v>
      </c>
      <c r="L16" s="65">
        <f t="shared" si="10"/>
        <v>0</v>
      </c>
      <c r="M16" s="66">
        <f t="shared" si="11"/>
        <v>0</v>
      </c>
      <c r="O16" s="18">
        <f t="shared" si="12"/>
        <v>250000</v>
      </c>
      <c r="P16" s="18">
        <f t="shared" si="0"/>
        <v>500000</v>
      </c>
      <c r="Q16" s="18">
        <f t="shared" si="0"/>
        <v>1000000</v>
      </c>
      <c r="R16" s="18">
        <f t="shared" si="13"/>
        <v>250001</v>
      </c>
      <c r="S16" s="18">
        <f t="shared" si="1"/>
        <v>500001</v>
      </c>
      <c r="T16" s="18">
        <f t="shared" si="1"/>
        <v>1000001</v>
      </c>
      <c r="U16" s="18">
        <f t="shared" si="14"/>
        <v>25000</v>
      </c>
      <c r="V16" s="18">
        <f t="shared" si="15"/>
        <v>125000</v>
      </c>
      <c r="W16" s="16">
        <v>0.03</v>
      </c>
      <c r="X16" s="16">
        <v>0.1</v>
      </c>
      <c r="Y16" s="16">
        <v>0.2</v>
      </c>
      <c r="Z16" s="16" t="s">
        <v>106</v>
      </c>
      <c r="AA16" s="35"/>
      <c r="AB16" s="36">
        <v>500000</v>
      </c>
      <c r="AC16" s="36">
        <v>2000</v>
      </c>
      <c r="AD16" s="35"/>
      <c r="AE16" s="17">
        <f t="shared" si="16"/>
        <v>0</v>
      </c>
      <c r="AF16" s="19">
        <f t="shared" ref="AF16:AF19" si="20">IF((B16&lt;AB16),AE16-AC16,AE16)</f>
        <v>-2000</v>
      </c>
      <c r="AG16" s="19">
        <f t="shared" ref="AG16:AG17" si="21">AF16</f>
        <v>-2000</v>
      </c>
      <c r="AH16" s="17">
        <f t="shared" si="18"/>
        <v>0</v>
      </c>
      <c r="AI16" s="19">
        <f t="shared" ref="AI16:AI19" si="22">IF((D16&lt;AB16),AH16-AC16,AH16)</f>
        <v>-2000</v>
      </c>
      <c r="AJ16" s="19">
        <f t="shared" ref="AJ16:AJ17" si="23">AI16</f>
        <v>-2000</v>
      </c>
    </row>
    <row r="17" spans="1:40">
      <c r="A17" s="64" t="s">
        <v>69</v>
      </c>
      <c r="B17" s="65">
        <f>'DATA Entry'!E14</f>
        <v>0</v>
      </c>
      <c r="C17" s="65">
        <f>'DATA Entry'!F14</f>
        <v>0</v>
      </c>
      <c r="D17" s="66">
        <f t="shared" si="2"/>
        <v>0</v>
      </c>
      <c r="E17" s="65">
        <f t="shared" si="3"/>
        <v>0</v>
      </c>
      <c r="F17" s="65">
        <f t="shared" si="4"/>
        <v>0</v>
      </c>
      <c r="G17" s="66">
        <f t="shared" si="5"/>
        <v>0</v>
      </c>
      <c r="H17" s="65">
        <f t="shared" si="6"/>
        <v>0</v>
      </c>
      <c r="I17" s="65">
        <f t="shared" si="7"/>
        <v>0</v>
      </c>
      <c r="J17" s="66">
        <f t="shared" si="8"/>
        <v>0</v>
      </c>
      <c r="K17" s="65">
        <f t="shared" si="9"/>
        <v>0</v>
      </c>
      <c r="L17" s="65">
        <f t="shared" si="10"/>
        <v>0</v>
      </c>
      <c r="M17" s="66">
        <f t="shared" si="11"/>
        <v>0</v>
      </c>
      <c r="O17" s="18">
        <f t="shared" si="12"/>
        <v>250000</v>
      </c>
      <c r="P17" s="18">
        <f t="shared" si="0"/>
        <v>500000</v>
      </c>
      <c r="Q17" s="18">
        <f>IF(($O$3="Select"),0,IF(($O$3="Male"),Q33,U33))</f>
        <v>1000000</v>
      </c>
      <c r="R17" s="18">
        <f t="shared" si="13"/>
        <v>250001</v>
      </c>
      <c r="S17" s="18">
        <f t="shared" si="1"/>
        <v>500001</v>
      </c>
      <c r="T17" s="18">
        <f t="shared" si="1"/>
        <v>1000001</v>
      </c>
      <c r="U17" s="18">
        <f t="shared" si="14"/>
        <v>25000</v>
      </c>
      <c r="V17" s="18">
        <f t="shared" si="15"/>
        <v>125000</v>
      </c>
      <c r="W17" s="16">
        <v>0.03</v>
      </c>
      <c r="X17" s="16">
        <v>0.1</v>
      </c>
      <c r="Y17" s="16">
        <v>0.2</v>
      </c>
      <c r="Z17" s="16" t="s">
        <v>106</v>
      </c>
      <c r="AA17" s="35"/>
      <c r="AB17" s="36">
        <v>500000</v>
      </c>
      <c r="AC17" s="36">
        <v>2000</v>
      </c>
      <c r="AD17" s="35"/>
      <c r="AE17" s="17">
        <f t="shared" si="16"/>
        <v>0</v>
      </c>
      <c r="AF17" s="19">
        <f t="shared" si="20"/>
        <v>-2000</v>
      </c>
      <c r="AG17" s="19">
        <f t="shared" si="21"/>
        <v>-2000</v>
      </c>
      <c r="AH17" s="17">
        <f t="shared" si="18"/>
        <v>0</v>
      </c>
      <c r="AI17" s="19">
        <f t="shared" si="22"/>
        <v>-2000</v>
      </c>
      <c r="AJ17" s="19">
        <f t="shared" si="23"/>
        <v>-2000</v>
      </c>
    </row>
    <row r="18" spans="1:40">
      <c r="A18" s="64" t="s">
        <v>103</v>
      </c>
      <c r="B18" s="65">
        <f>'DATA Entry'!E15</f>
        <v>0</v>
      </c>
      <c r="C18" s="65">
        <f>'DATA Entry'!F15</f>
        <v>0</v>
      </c>
      <c r="D18" s="66">
        <f t="shared" si="2"/>
        <v>0</v>
      </c>
      <c r="E18" s="65">
        <f t="shared" si="3"/>
        <v>0</v>
      </c>
      <c r="F18" s="65">
        <f t="shared" ref="F18:F19" si="24">ROUND((E18*W18),0)</f>
        <v>0</v>
      </c>
      <c r="G18" s="66">
        <f t="shared" ref="G18:G19" si="25">SUM(E18:F18)</f>
        <v>0</v>
      </c>
      <c r="H18" s="65">
        <f t="shared" si="6"/>
        <v>0</v>
      </c>
      <c r="I18" s="65">
        <f t="shared" ref="I18:I19" si="26">ROUND((H18*W18),0)</f>
        <v>0</v>
      </c>
      <c r="J18" s="66">
        <f t="shared" ref="J18:J19" si="27">SUM(H18:I18)</f>
        <v>0</v>
      </c>
      <c r="K18" s="65">
        <f t="shared" si="9"/>
        <v>0</v>
      </c>
      <c r="L18" s="65">
        <f t="shared" si="10"/>
        <v>0</v>
      </c>
      <c r="M18" s="66">
        <f t="shared" si="11"/>
        <v>0</v>
      </c>
      <c r="O18" s="18">
        <f t="shared" ref="O18:O19" si="28">IF(($O$3="Select"),0,IF(($O$3="Male"),O34,S34))</f>
        <v>250000</v>
      </c>
      <c r="P18" s="18">
        <f t="shared" ref="P18:Q19" si="29">IF(($O$3="Select"),0,IF(($O$3="Male"),P34,T34))</f>
        <v>500000</v>
      </c>
      <c r="Q18" s="18">
        <f t="shared" si="29"/>
        <v>1000000</v>
      </c>
      <c r="R18" s="18">
        <f t="shared" ref="R18:R19" si="30">O18+1</f>
        <v>250001</v>
      </c>
      <c r="S18" s="18">
        <f t="shared" ref="S18:S19" si="31">P18+1</f>
        <v>500001</v>
      </c>
      <c r="T18" s="18">
        <f t="shared" ref="T18:T19" si="32">Q18+1</f>
        <v>1000001</v>
      </c>
      <c r="U18" s="18">
        <f t="shared" ref="U18" si="33">(P18-O18)/10</f>
        <v>25000</v>
      </c>
      <c r="V18" s="18">
        <f t="shared" ref="V18:V19" si="34">(Q18-P18)/5+U18</f>
        <v>125000</v>
      </c>
      <c r="W18" s="16">
        <v>0.03</v>
      </c>
      <c r="X18" s="16">
        <v>0.1</v>
      </c>
      <c r="Y18" s="16">
        <v>0.2</v>
      </c>
      <c r="Z18" s="16" t="s">
        <v>106</v>
      </c>
      <c r="AA18" s="35"/>
      <c r="AB18" s="36">
        <v>500000</v>
      </c>
      <c r="AC18" s="36">
        <v>5000</v>
      </c>
      <c r="AD18" s="35"/>
      <c r="AE18" s="17">
        <f t="shared" ref="AE18" si="35">IF((B18&lt;$R18),0,IF((B18&lt;$S18),ROUND((B18-$O18)*10%,0),IF((B18&lt;$T18),ROUND((B18-$P18)*20%,0)+$U18,ROUND((B18-$Q18)*30%,0)+$V18)))</f>
        <v>0</v>
      </c>
      <c r="AF18" s="19">
        <f t="shared" si="20"/>
        <v>-5000</v>
      </c>
      <c r="AG18" s="19">
        <f t="shared" ref="AG18:AG19" si="36">AF18</f>
        <v>-5000</v>
      </c>
      <c r="AH18" s="17">
        <f t="shared" ref="AH18:AH19" si="37">IF((D18&lt;$R18),0,IF((D18&lt;$S18),ROUND((D18-$O18)*10%,0),IF((D18&lt;$T18),ROUND((D18-$P18)*20%,0)+$U18,ROUND((D18-$Q18)*30%,0)+$V18)))</f>
        <v>0</v>
      </c>
      <c r="AI18" s="19">
        <f t="shared" si="22"/>
        <v>-5000</v>
      </c>
      <c r="AJ18" s="19">
        <f t="shared" ref="AJ18:AJ19" si="38">AI18</f>
        <v>-5000</v>
      </c>
    </row>
    <row r="19" spans="1:40">
      <c r="A19" s="64" t="s">
        <v>104</v>
      </c>
      <c r="B19" s="65">
        <f>'DATA Entry'!E16</f>
        <v>0</v>
      </c>
      <c r="C19" s="65">
        <f>'DATA Entry'!F16</f>
        <v>0</v>
      </c>
      <c r="D19" s="66">
        <f t="shared" si="2"/>
        <v>0</v>
      </c>
      <c r="E19" s="65">
        <f t="shared" si="3"/>
        <v>0</v>
      </c>
      <c r="F19" s="65">
        <f t="shared" si="24"/>
        <v>0</v>
      </c>
      <c r="G19" s="66">
        <f t="shared" si="25"/>
        <v>0</v>
      </c>
      <c r="H19" s="65">
        <f t="shared" si="6"/>
        <v>0</v>
      </c>
      <c r="I19" s="65">
        <f t="shared" si="26"/>
        <v>0</v>
      </c>
      <c r="J19" s="66">
        <f t="shared" si="27"/>
        <v>0</v>
      </c>
      <c r="K19" s="65">
        <f t="shared" si="9"/>
        <v>0</v>
      </c>
      <c r="L19" s="65">
        <f t="shared" si="10"/>
        <v>0</v>
      </c>
      <c r="M19" s="66">
        <f t="shared" si="11"/>
        <v>0</v>
      </c>
      <c r="O19" s="18">
        <f t="shared" si="28"/>
        <v>250000</v>
      </c>
      <c r="P19" s="18">
        <f t="shared" si="29"/>
        <v>500000</v>
      </c>
      <c r="Q19" s="18">
        <f t="shared" ref="Q19" si="39">IF(($O$3="Select"),0,IF(($O$3="Male"),Q35,U35))</f>
        <v>1000000</v>
      </c>
      <c r="R19" s="18">
        <f t="shared" si="30"/>
        <v>250001</v>
      </c>
      <c r="S19" s="18">
        <f t="shared" si="31"/>
        <v>500001</v>
      </c>
      <c r="T19" s="18">
        <f t="shared" si="32"/>
        <v>1000001</v>
      </c>
      <c r="U19" s="18">
        <v>12500</v>
      </c>
      <c r="V19" s="18">
        <f t="shared" si="34"/>
        <v>112500</v>
      </c>
      <c r="W19" s="16">
        <v>0.03</v>
      </c>
      <c r="X19" s="16">
        <v>0.05</v>
      </c>
      <c r="Y19" s="16">
        <v>0.2</v>
      </c>
      <c r="Z19" s="16" t="s">
        <v>106</v>
      </c>
      <c r="AA19" s="35"/>
      <c r="AB19" s="36">
        <v>350000</v>
      </c>
      <c r="AC19" s="36">
        <v>2500</v>
      </c>
      <c r="AD19" s="35"/>
      <c r="AE19" s="17">
        <f>IF((B19&lt;$R19),0,IF((B19&lt;$S19),ROUND((B19-$O19)*5%,0),IF((B19&lt;$T19),ROUND((B19-$P19)*20%,0)+$U19,ROUND((B19-$Q19)*30%,0)+$V19)))</f>
        <v>0</v>
      </c>
      <c r="AF19" s="19">
        <f t="shared" si="20"/>
        <v>-2500</v>
      </c>
      <c r="AG19" s="19">
        <f t="shared" si="36"/>
        <v>-2500</v>
      </c>
      <c r="AH19" s="17">
        <f t="shared" si="37"/>
        <v>0</v>
      </c>
      <c r="AI19" s="19">
        <f t="shared" si="22"/>
        <v>-2500</v>
      </c>
      <c r="AJ19" s="19">
        <f t="shared" si="38"/>
        <v>-2500</v>
      </c>
    </row>
    <row r="20" spans="1:40">
      <c r="A20" s="64" t="s">
        <v>130</v>
      </c>
      <c r="B20" s="65">
        <f>'DATA Entry'!E17</f>
        <v>0</v>
      </c>
      <c r="C20" s="65">
        <f>'DATA Entry'!F17</f>
        <v>0</v>
      </c>
      <c r="D20" s="66">
        <f t="shared" ref="D20" si="40">SUM(B20:C20)</f>
        <v>0</v>
      </c>
      <c r="E20" s="65">
        <f t="shared" ref="E20" si="41">IF((B20=0),0,AG20)</f>
        <v>0</v>
      </c>
      <c r="F20" s="65">
        <f t="shared" ref="F20" si="42">ROUND((E20*W20),0)</f>
        <v>0</v>
      </c>
      <c r="G20" s="66">
        <f t="shared" ref="G20" si="43">SUM(E20:F20)</f>
        <v>0</v>
      </c>
      <c r="H20" s="65">
        <f t="shared" ref="H20" si="44">IF((B20=0),0,AJ20)</f>
        <v>0</v>
      </c>
      <c r="I20" s="65">
        <f t="shared" ref="I20" si="45">ROUND((H20*W20),0)</f>
        <v>0</v>
      </c>
      <c r="J20" s="66">
        <f t="shared" ref="J20" si="46">SUM(H20:I20)</f>
        <v>0</v>
      </c>
      <c r="K20" s="65">
        <f t="shared" ref="K20" si="47">H20-E20</f>
        <v>0</v>
      </c>
      <c r="L20" s="65">
        <f t="shared" ref="L20" si="48">I20-F20</f>
        <v>0</v>
      </c>
      <c r="M20" s="66">
        <f t="shared" ref="M20" si="49">SUM(K20:L20)</f>
        <v>0</v>
      </c>
      <c r="O20" s="18">
        <f t="shared" ref="O20" si="50">IF(($O$3="Select"),0,IF(($O$3="Male"),O36,S36))</f>
        <v>250000</v>
      </c>
      <c r="P20" s="18">
        <f t="shared" ref="P20" si="51">IF(($O$3="Select"),0,IF(($O$3="Male"),P36,T36))</f>
        <v>500000</v>
      </c>
      <c r="Q20" s="18">
        <f t="shared" ref="Q20" si="52">IF(($O$3="Select"),0,IF(($O$3="Male"),Q36,U36))</f>
        <v>1000000</v>
      </c>
      <c r="R20" s="18">
        <f t="shared" ref="R20" si="53">O20+1</f>
        <v>250001</v>
      </c>
      <c r="S20" s="18">
        <f t="shared" ref="S20" si="54">P20+1</f>
        <v>500001</v>
      </c>
      <c r="T20" s="18">
        <f t="shared" ref="T20" si="55">Q20+1</f>
        <v>1000001</v>
      </c>
      <c r="U20" s="18">
        <v>12501</v>
      </c>
      <c r="V20" s="18">
        <f t="shared" ref="V20" si="56">(Q20-P20)/5+U20</f>
        <v>112501</v>
      </c>
      <c r="W20" s="16">
        <v>0.04</v>
      </c>
      <c r="X20" s="16">
        <v>0.05</v>
      </c>
      <c r="Y20" s="16">
        <v>0.2</v>
      </c>
      <c r="Z20" s="16" t="s">
        <v>106</v>
      </c>
      <c r="AA20" s="35"/>
      <c r="AB20" s="36">
        <v>350000</v>
      </c>
      <c r="AC20" s="36">
        <v>2500</v>
      </c>
      <c r="AD20" s="35"/>
      <c r="AE20" s="17">
        <f>IF((B20&lt;$R20),0,IF((B20&lt;$S20),ROUND((B20-$O20)*5%,0),IF((B20&lt;$T20),ROUND((B20-$P20)*20%,0)+$U20,ROUND((B20-$Q20)*30%,0)+$V20)))</f>
        <v>0</v>
      </c>
      <c r="AF20" s="19">
        <f t="shared" ref="AF20" si="57">IF((B20&lt;AB20),AE20-AC20,AE20)</f>
        <v>-2500</v>
      </c>
      <c r="AG20" s="19">
        <f t="shared" ref="AG20" si="58">AF20</f>
        <v>-2500</v>
      </c>
      <c r="AH20" s="17">
        <f t="shared" ref="AH20" si="59">IF((D20&lt;$R20),0,IF((D20&lt;$S20),ROUND((D20-$O20)*10%,0),IF((D20&lt;$T20),ROUND((D20-$P20)*20%,0)+$U20,ROUND((D20-$Q20)*30%,0)+$V20)))</f>
        <v>0</v>
      </c>
      <c r="AI20" s="19">
        <f t="shared" ref="AI20" si="60">IF((D20&lt;AB20),AH20-AC20,AH20)</f>
        <v>-2500</v>
      </c>
      <c r="AJ20" s="19">
        <f t="shared" ref="AJ20" si="61">AI20</f>
        <v>-2500</v>
      </c>
    </row>
    <row r="21" spans="1:40" ht="18.75" customHeight="1">
      <c r="A21" s="67" t="s">
        <v>0</v>
      </c>
      <c r="B21" s="66">
        <f>SUM(B7:B20)</f>
        <v>0</v>
      </c>
      <c r="C21" s="66">
        <f t="shared" ref="C21:M21" si="62">SUM(C7:C20)</f>
        <v>0</v>
      </c>
      <c r="D21" s="66">
        <f t="shared" si="62"/>
        <v>0</v>
      </c>
      <c r="E21" s="66">
        <f t="shared" si="62"/>
        <v>0</v>
      </c>
      <c r="F21" s="66">
        <f t="shared" si="62"/>
        <v>0</v>
      </c>
      <c r="G21" s="66">
        <f t="shared" si="62"/>
        <v>0</v>
      </c>
      <c r="H21" s="66">
        <f t="shared" si="62"/>
        <v>0</v>
      </c>
      <c r="I21" s="66">
        <f t="shared" si="62"/>
        <v>0</v>
      </c>
      <c r="J21" s="66">
        <f t="shared" si="62"/>
        <v>0</v>
      </c>
      <c r="K21" s="66">
        <f t="shared" si="62"/>
        <v>0</v>
      </c>
      <c r="L21" s="66">
        <f t="shared" si="62"/>
        <v>0</v>
      </c>
      <c r="M21" s="66">
        <f>SUM(M7:M20)</f>
        <v>0</v>
      </c>
      <c r="AL21" s="20"/>
      <c r="AM21" s="20"/>
      <c r="AN21" s="20"/>
    </row>
    <row r="22" spans="1:40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99" t="s">
        <v>97</v>
      </c>
      <c r="P22" s="99"/>
      <c r="Q22" s="99"/>
      <c r="S22" s="99" t="s">
        <v>98</v>
      </c>
      <c r="T22" s="99"/>
      <c r="U22" s="99"/>
      <c r="AL22" s="21"/>
      <c r="AM22" s="21"/>
      <c r="AN22" s="21"/>
    </row>
    <row r="23" spans="1:40">
      <c r="A23" s="105" t="s">
        <v>60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O23" s="18">
        <v>100000</v>
      </c>
      <c r="P23" s="18">
        <v>150000</v>
      </c>
      <c r="Q23" s="18">
        <v>250000</v>
      </c>
      <c r="S23" s="18">
        <v>135000</v>
      </c>
      <c r="T23" s="18">
        <v>150000</v>
      </c>
      <c r="U23" s="18">
        <v>250000</v>
      </c>
      <c r="AL23" s="20"/>
      <c r="AM23" s="20"/>
      <c r="AN23" s="20"/>
    </row>
    <row r="24" spans="1:40">
      <c r="O24" s="18">
        <v>100000</v>
      </c>
      <c r="P24" s="18">
        <v>150000</v>
      </c>
      <c r="Q24" s="18">
        <v>250000</v>
      </c>
      <c r="S24" s="18">
        <v>135000</v>
      </c>
      <c r="T24" s="18">
        <v>150000</v>
      </c>
      <c r="U24" s="18">
        <v>250000</v>
      </c>
      <c r="V24" s="25"/>
      <c r="W24" s="9"/>
      <c r="X24" s="9"/>
      <c r="Y24" s="9"/>
      <c r="Z24" s="9"/>
      <c r="AB24" s="9"/>
      <c r="AC24" s="9"/>
      <c r="AE24" s="25"/>
      <c r="AF24" s="25"/>
      <c r="AG24" s="25"/>
      <c r="AH24" s="25"/>
      <c r="AI24" s="25"/>
      <c r="AJ24" s="25"/>
      <c r="AK24" s="25"/>
      <c r="AL24" s="25"/>
    </row>
    <row r="25" spans="1:40">
      <c r="O25" s="18">
        <v>110000</v>
      </c>
      <c r="P25" s="18">
        <v>150000</v>
      </c>
      <c r="Q25" s="18">
        <v>250000</v>
      </c>
      <c r="S25" s="18">
        <v>145000</v>
      </c>
      <c r="T25" s="18">
        <v>150000</v>
      </c>
      <c r="U25" s="18">
        <v>250000</v>
      </c>
      <c r="V25" s="25"/>
      <c r="W25" s="9"/>
      <c r="X25" s="9"/>
      <c r="Y25" s="9"/>
      <c r="Z25" s="9"/>
      <c r="AB25" s="9"/>
      <c r="AC25" s="9"/>
      <c r="AE25" s="25"/>
      <c r="AF25" s="25"/>
      <c r="AG25" s="25"/>
      <c r="AH25" s="25"/>
      <c r="AI25" s="25"/>
      <c r="AJ25" s="25"/>
      <c r="AK25" s="25"/>
      <c r="AL25" s="25"/>
    </row>
    <row r="26" spans="1:40">
      <c r="K26" s="100" t="s">
        <v>1</v>
      </c>
      <c r="L26" s="100"/>
      <c r="M26" s="100"/>
      <c r="O26" s="18">
        <v>150000</v>
      </c>
      <c r="P26" s="18">
        <v>300000</v>
      </c>
      <c r="Q26" s="18">
        <v>500000</v>
      </c>
      <c r="S26" s="18">
        <v>180000</v>
      </c>
      <c r="T26" s="18">
        <v>300000</v>
      </c>
      <c r="U26" s="18">
        <v>500000</v>
      </c>
      <c r="V26" s="25"/>
      <c r="W26" s="9"/>
      <c r="X26" s="9"/>
      <c r="Y26" s="9"/>
      <c r="Z26" s="9"/>
      <c r="AB26" s="9"/>
      <c r="AC26" s="9"/>
      <c r="AE26" s="25"/>
      <c r="AF26" s="25"/>
      <c r="AG26" s="25"/>
      <c r="AH26" s="25"/>
      <c r="AI26" s="25"/>
      <c r="AJ26" s="25"/>
      <c r="AK26" s="25"/>
      <c r="AL26" s="25"/>
    </row>
    <row r="27" spans="1:40">
      <c r="O27" s="18">
        <v>160000</v>
      </c>
      <c r="P27" s="18">
        <v>300000</v>
      </c>
      <c r="Q27" s="18">
        <v>500000</v>
      </c>
      <c r="S27" s="18">
        <v>190000</v>
      </c>
      <c r="T27" s="18">
        <v>300000</v>
      </c>
      <c r="U27" s="18">
        <v>500000</v>
      </c>
      <c r="V27" s="25"/>
      <c r="W27" s="9"/>
      <c r="X27" s="9"/>
      <c r="Y27" s="9"/>
      <c r="Z27" s="9"/>
      <c r="AB27" s="9"/>
      <c r="AC27" s="9"/>
      <c r="AE27" s="25"/>
      <c r="AF27" s="25"/>
      <c r="AG27" s="25"/>
      <c r="AH27" s="25"/>
      <c r="AI27" s="25"/>
      <c r="AJ27" s="25"/>
      <c r="AK27" s="25"/>
      <c r="AL27" s="25"/>
    </row>
    <row r="28" spans="1:40">
      <c r="O28" s="18">
        <v>160000</v>
      </c>
      <c r="P28" s="18">
        <v>500000</v>
      </c>
      <c r="Q28" s="18">
        <v>800000</v>
      </c>
      <c r="S28" s="18">
        <v>190000</v>
      </c>
      <c r="T28" s="18">
        <v>500000</v>
      </c>
      <c r="U28" s="18">
        <v>800000</v>
      </c>
      <c r="V28" s="25"/>
      <c r="W28" s="9"/>
      <c r="X28" s="9"/>
      <c r="Y28" s="9"/>
      <c r="Z28" s="9"/>
      <c r="AB28" s="9"/>
      <c r="AC28" s="9"/>
      <c r="AE28" s="25"/>
      <c r="AF28" s="25"/>
      <c r="AG28" s="25"/>
      <c r="AH28" s="25"/>
      <c r="AI28" s="25"/>
      <c r="AJ28" s="25"/>
      <c r="AK28" s="25"/>
      <c r="AL28" s="25"/>
    </row>
    <row r="29" spans="1:40">
      <c r="O29" s="18">
        <v>180000</v>
      </c>
      <c r="P29" s="18">
        <v>500000</v>
      </c>
      <c r="Q29" s="18">
        <v>800000</v>
      </c>
      <c r="S29" s="18">
        <v>190000</v>
      </c>
      <c r="T29" s="18">
        <v>500000</v>
      </c>
      <c r="U29" s="18">
        <v>1000000</v>
      </c>
      <c r="V29" s="25"/>
      <c r="W29" s="9"/>
      <c r="X29" s="9"/>
      <c r="Y29" s="9"/>
      <c r="Z29" s="9"/>
      <c r="AB29" s="9"/>
      <c r="AC29" s="9"/>
      <c r="AE29" s="25"/>
      <c r="AF29" s="25"/>
      <c r="AG29" s="25"/>
      <c r="AH29" s="25"/>
      <c r="AI29" s="25"/>
      <c r="AJ29" s="25"/>
      <c r="AK29" s="25"/>
      <c r="AL29" s="25"/>
    </row>
    <row r="30" spans="1:40">
      <c r="O30" s="18">
        <v>200000</v>
      </c>
      <c r="P30" s="18">
        <v>500000</v>
      </c>
      <c r="Q30" s="18">
        <v>1000000</v>
      </c>
      <c r="S30" s="18">
        <v>200000</v>
      </c>
      <c r="T30" s="18">
        <v>500000</v>
      </c>
      <c r="U30" s="18">
        <v>1000000</v>
      </c>
      <c r="V30" s="25"/>
      <c r="W30" s="9"/>
      <c r="X30" s="9"/>
      <c r="Y30" s="9"/>
      <c r="Z30" s="9"/>
      <c r="AB30" s="9"/>
      <c r="AC30" s="9"/>
      <c r="AE30" s="25"/>
      <c r="AF30" s="25"/>
      <c r="AG30" s="25"/>
      <c r="AH30" s="25"/>
      <c r="AI30" s="25"/>
      <c r="AJ30" s="25"/>
      <c r="AK30" s="25"/>
      <c r="AL30" s="25"/>
    </row>
    <row r="31" spans="1:40">
      <c r="O31" s="18">
        <v>200000</v>
      </c>
      <c r="P31" s="18">
        <v>500000</v>
      </c>
      <c r="Q31" s="18">
        <v>1000000</v>
      </c>
      <c r="S31" s="18">
        <v>200000</v>
      </c>
      <c r="T31" s="18">
        <v>500000</v>
      </c>
      <c r="U31" s="18">
        <v>1000000</v>
      </c>
      <c r="V31" s="25"/>
      <c r="W31" s="9"/>
      <c r="X31" s="9"/>
      <c r="Y31" s="9"/>
      <c r="Z31" s="9"/>
      <c r="AB31" s="9"/>
      <c r="AC31" s="9"/>
      <c r="AE31" s="25"/>
      <c r="AF31" s="25"/>
      <c r="AG31" s="25"/>
      <c r="AH31" s="25"/>
      <c r="AI31" s="25"/>
      <c r="AJ31" s="25"/>
      <c r="AK31" s="25"/>
      <c r="AL31" s="25"/>
    </row>
    <row r="32" spans="1:40">
      <c r="O32" s="18">
        <v>250000</v>
      </c>
      <c r="P32" s="18">
        <v>500000</v>
      </c>
      <c r="Q32" s="18">
        <v>1000000</v>
      </c>
      <c r="S32" s="18">
        <v>250000</v>
      </c>
      <c r="T32" s="18">
        <v>500000</v>
      </c>
      <c r="U32" s="18">
        <v>1000000</v>
      </c>
      <c r="V32" s="25"/>
      <c r="W32" s="9"/>
      <c r="X32" s="9"/>
      <c r="Y32" s="9"/>
      <c r="Z32" s="9"/>
      <c r="AB32" s="9"/>
      <c r="AC32" s="9"/>
      <c r="AE32" s="25"/>
      <c r="AF32" s="25"/>
      <c r="AG32" s="25"/>
      <c r="AH32" s="25"/>
      <c r="AI32" s="25"/>
      <c r="AJ32" s="25"/>
      <c r="AK32" s="25"/>
      <c r="AL32" s="25"/>
    </row>
    <row r="33" spans="15:38">
      <c r="O33" s="18">
        <v>250000</v>
      </c>
      <c r="P33" s="18">
        <v>500000</v>
      </c>
      <c r="Q33" s="18">
        <v>1000000</v>
      </c>
      <c r="S33" s="18">
        <v>250000</v>
      </c>
      <c r="T33" s="18">
        <v>500000</v>
      </c>
      <c r="U33" s="18">
        <v>1000000</v>
      </c>
      <c r="V33" s="25"/>
      <c r="W33" s="9"/>
      <c r="X33" s="9"/>
      <c r="Y33" s="9"/>
      <c r="Z33" s="9"/>
      <c r="AB33" s="9"/>
      <c r="AC33" s="9"/>
      <c r="AE33" s="25"/>
      <c r="AF33" s="25"/>
      <c r="AG33" s="25"/>
      <c r="AH33" s="25"/>
      <c r="AI33" s="25"/>
      <c r="AJ33" s="25"/>
      <c r="AK33" s="25"/>
      <c r="AL33" s="25"/>
    </row>
    <row r="34" spans="15:38">
      <c r="O34" s="18">
        <v>250000</v>
      </c>
      <c r="P34" s="18">
        <v>500000</v>
      </c>
      <c r="Q34" s="18">
        <v>1000000</v>
      </c>
      <c r="R34" s="25"/>
      <c r="S34" s="18">
        <v>250000</v>
      </c>
      <c r="T34" s="18">
        <v>500000</v>
      </c>
      <c r="U34" s="18">
        <v>1000000</v>
      </c>
      <c r="V34" s="25"/>
      <c r="W34" s="9"/>
      <c r="X34" s="9"/>
      <c r="Y34" s="9"/>
      <c r="Z34" s="9"/>
      <c r="AB34" s="9"/>
      <c r="AC34" s="9"/>
      <c r="AE34" s="25"/>
      <c r="AF34" s="25"/>
      <c r="AG34" s="25"/>
      <c r="AH34" s="25"/>
      <c r="AI34" s="25"/>
      <c r="AJ34" s="25"/>
      <c r="AK34" s="25"/>
      <c r="AL34" s="25"/>
    </row>
    <row r="35" spans="15:38">
      <c r="O35" s="18">
        <v>250000</v>
      </c>
      <c r="P35" s="18">
        <v>500000</v>
      </c>
      <c r="Q35" s="18">
        <v>1000000</v>
      </c>
      <c r="S35" s="18">
        <v>250000</v>
      </c>
      <c r="T35" s="18">
        <v>500000</v>
      </c>
      <c r="U35" s="18">
        <v>1000000</v>
      </c>
    </row>
    <row r="36" spans="15:38">
      <c r="O36" s="18">
        <v>250000</v>
      </c>
      <c r="P36" s="18">
        <v>500000</v>
      </c>
      <c r="Q36" s="18">
        <v>1000000</v>
      </c>
      <c r="S36" s="18">
        <v>250000</v>
      </c>
      <c r="T36" s="18">
        <v>500000</v>
      </c>
      <c r="U36" s="18">
        <v>1000000</v>
      </c>
    </row>
  </sheetData>
  <sheetProtection password="DEDB" sheet="1" objects="1" scenarios="1"/>
  <mergeCells count="20">
    <mergeCell ref="E6:G6"/>
    <mergeCell ref="H6:J6"/>
    <mergeCell ref="K6:M6"/>
    <mergeCell ref="A23:M23"/>
    <mergeCell ref="A1:M1"/>
    <mergeCell ref="A2:M2"/>
    <mergeCell ref="A3:A5"/>
    <mergeCell ref="B3:B4"/>
    <mergeCell ref="C3:C4"/>
    <mergeCell ref="D3:D4"/>
    <mergeCell ref="E3:G3"/>
    <mergeCell ref="H3:J3"/>
    <mergeCell ref="K3:M3"/>
    <mergeCell ref="AE5:AG5"/>
    <mergeCell ref="AH5:AJ5"/>
    <mergeCell ref="O22:Q22"/>
    <mergeCell ref="S22:U22"/>
    <mergeCell ref="K26:M26"/>
    <mergeCell ref="X5:Z5"/>
    <mergeCell ref="AB5:AC5"/>
  </mergeCells>
  <pageMargins left="0.5" right="0.5" top="0.5" bottom="0.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 Entry</vt:lpstr>
      <vt:lpstr>Form 10 E</vt:lpstr>
      <vt:lpstr>Annexure I</vt:lpstr>
      <vt:lpstr>Table A</vt:lpstr>
      <vt:lpstr>'Annexure I'!Print_Area</vt:lpstr>
      <vt:lpstr>'Form 10 E'!Print_Area</vt:lpstr>
      <vt:lpstr>'Table A'!Print_Area</vt:lpstr>
    </vt:vector>
  </TitlesOfParts>
  <Company>muskan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utkarsh</dc:creator>
  <cp:lastModifiedBy>vinod</cp:lastModifiedBy>
  <cp:lastPrinted>2019-05-19T16:52:59Z</cp:lastPrinted>
  <dcterms:created xsi:type="dcterms:W3CDTF">2008-11-16T05:31:18Z</dcterms:created>
  <dcterms:modified xsi:type="dcterms:W3CDTF">2019-05-19T16:54:50Z</dcterms:modified>
</cp:coreProperties>
</file>